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minik\Projekte\SIART+Team\SLT\Website_SLT_2018\Content\Corona2020_Wirtschaft\Kurzarbeit\"/>
    </mc:Choice>
  </mc:AlternateContent>
  <bookViews>
    <workbookView xWindow="0" yWindow="0" windowWidth="24000" windowHeight="13590" tabRatio="599"/>
  </bookViews>
  <sheets>
    <sheet name="Hinweise &amp; Anleitung" sheetId="2" r:id="rId1"/>
    <sheet name="Kurzarbeitsrechner" sheetId="1" r:id="rId2"/>
    <sheet name="AMS Antragsformular" sheetId="4" r:id="rId3"/>
    <sheet name="AMS Tabelle Pauschalsätze" sheetId="3" state="hidden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15" i="1" l="1"/>
  <c r="D18" i="4"/>
  <c r="D19" i="4"/>
  <c r="E19" i="4"/>
  <c r="D21" i="4"/>
  <c r="D20" i="4"/>
  <c r="D22" i="4"/>
  <c r="D12" i="4"/>
  <c r="D10" i="4"/>
  <c r="D11" i="4"/>
  <c r="E11" i="4"/>
  <c r="D13" i="4"/>
  <c r="D14" i="4"/>
  <c r="D28" i="4"/>
  <c r="D26" i="4"/>
  <c r="D27" i="4"/>
  <c r="E27" i="4"/>
  <c r="D29" i="4"/>
  <c r="D30" i="4"/>
  <c r="D36" i="4"/>
  <c r="D34" i="4"/>
  <c r="D35" i="4"/>
  <c r="E35" i="4"/>
  <c r="D37" i="4"/>
  <c r="D38" i="4"/>
  <c r="D42" i="4"/>
  <c r="AB15" i="1"/>
  <c r="BX15" i="1"/>
  <c r="BZ15" i="1"/>
  <c r="AA15" i="1"/>
  <c r="AF15" i="1"/>
  <c r="AH15" i="1"/>
  <c r="CA15" i="1"/>
  <c r="CH15" i="1"/>
  <c r="L15" i="1"/>
  <c r="D44" i="4"/>
  <c r="D52" i="4"/>
  <c r="BY19" i="1"/>
  <c r="BY20" i="1"/>
  <c r="D48" i="4"/>
  <c r="BY18" i="1"/>
  <c r="V18" i="1"/>
  <c r="BW18" i="1"/>
  <c r="AB18" i="1"/>
  <c r="BX18" i="1"/>
  <c r="BZ18" i="1"/>
  <c r="AA18" i="1"/>
  <c r="AC18" i="1"/>
  <c r="AF18" i="1"/>
  <c r="AH18" i="1"/>
  <c r="CA18" i="1"/>
  <c r="CH18" i="1"/>
  <c r="L18" i="1"/>
  <c r="BY16" i="1"/>
  <c r="BY14" i="1"/>
  <c r="V14" i="1"/>
  <c r="V17" i="1"/>
  <c r="V20" i="1"/>
  <c r="V19" i="1"/>
  <c r="AA19" i="1"/>
  <c r="AC19" i="1"/>
  <c r="AF19" i="1"/>
  <c r="AH19" i="1"/>
  <c r="AC14" i="1"/>
  <c r="AF14" i="1"/>
  <c r="AH14" i="1"/>
  <c r="BY17" i="1"/>
  <c r="AC15" i="1"/>
  <c r="AB14" i="1"/>
  <c r="BX14" i="1"/>
  <c r="BW14" i="1"/>
  <c r="BZ14" i="1"/>
  <c r="AA14" i="1"/>
  <c r="CA14" i="1"/>
  <c r="CH14" i="1"/>
  <c r="L14" i="1"/>
  <c r="AB16" i="1"/>
  <c r="BX16" i="1"/>
  <c r="BZ16" i="1"/>
  <c r="AA16" i="1"/>
  <c r="AC16" i="1"/>
  <c r="AF16" i="1"/>
  <c r="AH16" i="1"/>
  <c r="CA16" i="1"/>
  <c r="CH16" i="1"/>
  <c r="L16" i="1"/>
  <c r="AB17" i="1"/>
  <c r="BX17" i="1"/>
  <c r="BW17" i="1"/>
  <c r="BZ17" i="1"/>
  <c r="AA17" i="1"/>
  <c r="AC17" i="1"/>
  <c r="AF17" i="1"/>
  <c r="AH17" i="1"/>
  <c r="CA17" i="1"/>
  <c r="CH17" i="1"/>
  <c r="L17" i="1"/>
  <c r="V15" i="1"/>
  <c r="BW15" i="1"/>
  <c r="D50" i="4"/>
  <c r="D43" i="4"/>
  <c r="D49" i="4"/>
  <c r="D51" i="4"/>
  <c r="V16" i="1"/>
  <c r="BW16" i="1"/>
  <c r="BW19" i="1"/>
  <c r="AB19" i="1"/>
  <c r="BX19" i="1"/>
  <c r="BZ19" i="1"/>
  <c r="BW20" i="1"/>
  <c r="AB20" i="1"/>
  <c r="BX20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48" i="1"/>
  <c r="BZ149" i="1"/>
  <c r="BZ150" i="1"/>
  <c r="BZ151" i="1"/>
  <c r="BZ152" i="1"/>
  <c r="BZ153" i="1"/>
  <c r="BZ154" i="1"/>
  <c r="BZ155" i="1"/>
  <c r="BZ156" i="1"/>
  <c r="BZ157" i="1"/>
  <c r="BZ158" i="1"/>
  <c r="BZ159" i="1"/>
  <c r="BZ160" i="1"/>
  <c r="BZ161" i="1"/>
  <c r="BZ162" i="1"/>
  <c r="BZ163" i="1"/>
  <c r="AA20" i="1"/>
  <c r="AC20" i="1"/>
  <c r="AF20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4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89" i="1"/>
  <c r="BW90" i="1"/>
  <c r="BW91" i="1"/>
  <c r="BW92" i="1"/>
  <c r="BW93" i="1"/>
  <c r="BW94" i="1"/>
  <c r="BW95" i="1"/>
  <c r="BW96" i="1"/>
  <c r="BW97" i="1"/>
  <c r="BW98" i="1"/>
  <c r="BW99" i="1"/>
  <c r="BW100" i="1"/>
  <c r="BW101" i="1"/>
  <c r="BW102" i="1"/>
  <c r="BW103" i="1"/>
  <c r="BW104" i="1"/>
  <c r="BW105" i="1"/>
  <c r="BW106" i="1"/>
  <c r="BW107" i="1"/>
  <c r="BW108" i="1"/>
  <c r="BW109" i="1"/>
  <c r="BW110" i="1"/>
  <c r="BW111" i="1"/>
  <c r="BW112" i="1"/>
  <c r="BW113" i="1"/>
  <c r="BW114" i="1"/>
  <c r="BW115" i="1"/>
  <c r="BW116" i="1"/>
  <c r="BW117" i="1"/>
  <c r="BW118" i="1"/>
  <c r="BW119" i="1"/>
  <c r="BW120" i="1"/>
  <c r="BW121" i="1"/>
  <c r="BW122" i="1"/>
  <c r="BW123" i="1"/>
  <c r="BW124" i="1"/>
  <c r="BW125" i="1"/>
  <c r="BW126" i="1"/>
  <c r="BW127" i="1"/>
  <c r="BW128" i="1"/>
  <c r="BW129" i="1"/>
  <c r="BW130" i="1"/>
  <c r="BW131" i="1"/>
  <c r="BW132" i="1"/>
  <c r="BW133" i="1"/>
  <c r="BW134" i="1"/>
  <c r="BW135" i="1"/>
  <c r="BW136" i="1"/>
  <c r="BW137" i="1"/>
  <c r="BW138" i="1"/>
  <c r="BW139" i="1"/>
  <c r="BW140" i="1"/>
  <c r="BW141" i="1"/>
  <c r="BW142" i="1"/>
  <c r="BW143" i="1"/>
  <c r="BW144" i="1"/>
  <c r="BW145" i="1"/>
  <c r="BW146" i="1"/>
  <c r="BW147" i="1"/>
  <c r="BW148" i="1"/>
  <c r="BW149" i="1"/>
  <c r="BW150" i="1"/>
  <c r="BW151" i="1"/>
  <c r="BW152" i="1"/>
  <c r="BW153" i="1"/>
  <c r="BW154" i="1"/>
  <c r="BW155" i="1"/>
  <c r="BW156" i="1"/>
  <c r="BW157" i="1"/>
  <c r="BW158" i="1"/>
  <c r="BW159" i="1"/>
  <c r="BW160" i="1"/>
  <c r="BW161" i="1"/>
  <c r="BW162" i="1"/>
  <c r="BW163" i="1"/>
  <c r="BT15" i="1"/>
  <c r="BU15" i="1"/>
  <c r="AO15" i="1"/>
  <c r="AP15" i="1"/>
  <c r="AQ15" i="1"/>
  <c r="AR15" i="1"/>
  <c r="AS15" i="1"/>
  <c r="BS15" i="1"/>
  <c r="BV15" i="1"/>
  <c r="BT16" i="1"/>
  <c r="BU16" i="1"/>
  <c r="AO16" i="1"/>
  <c r="AP16" i="1"/>
  <c r="AQ16" i="1"/>
  <c r="AR16" i="1"/>
  <c r="AS16" i="1"/>
  <c r="BS16" i="1"/>
  <c r="BV16" i="1"/>
  <c r="BT17" i="1"/>
  <c r="BU17" i="1"/>
  <c r="AO17" i="1"/>
  <c r="AP17" i="1"/>
  <c r="AQ17" i="1"/>
  <c r="AR17" i="1"/>
  <c r="AS17" i="1"/>
  <c r="BS17" i="1"/>
  <c r="BV17" i="1"/>
  <c r="BT18" i="1"/>
  <c r="BU18" i="1"/>
  <c r="AO18" i="1"/>
  <c r="AP18" i="1"/>
  <c r="AQ18" i="1"/>
  <c r="AR18" i="1"/>
  <c r="AS18" i="1"/>
  <c r="BS18" i="1"/>
  <c r="BV18" i="1"/>
  <c r="BT19" i="1"/>
  <c r="BU19" i="1"/>
  <c r="AO19" i="1"/>
  <c r="AP19" i="1"/>
  <c r="AQ19" i="1"/>
  <c r="AR19" i="1"/>
  <c r="AS19" i="1"/>
  <c r="BS19" i="1"/>
  <c r="BV19" i="1"/>
  <c r="BT20" i="1"/>
  <c r="BU20" i="1"/>
  <c r="AO20" i="1"/>
  <c r="AP20" i="1"/>
  <c r="AQ20" i="1"/>
  <c r="AR20" i="1"/>
  <c r="AS20" i="1"/>
  <c r="BS20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T14" i="1"/>
  <c r="BU14" i="1"/>
  <c r="AO14" i="1"/>
  <c r="AP14" i="1"/>
  <c r="AQ14" i="1"/>
  <c r="AR14" i="1"/>
  <c r="AS14" i="1"/>
  <c r="BS14" i="1"/>
  <c r="BV14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3" i="1"/>
  <c r="BS124" i="1"/>
  <c r="BS125" i="1"/>
  <c r="BS126" i="1"/>
  <c r="BS127" i="1"/>
  <c r="BS128" i="1"/>
  <c r="BS129" i="1"/>
  <c r="BS130" i="1"/>
  <c r="BS131" i="1"/>
  <c r="BS132" i="1"/>
  <c r="BS133" i="1"/>
  <c r="BS134" i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8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T21" i="1"/>
  <c r="BU21" i="1"/>
  <c r="BT22" i="1"/>
  <c r="BU22" i="1"/>
  <c r="BT23" i="1"/>
  <c r="BU23" i="1"/>
  <c r="BT24" i="1"/>
  <c r="BU24" i="1"/>
  <c r="BT25" i="1"/>
  <c r="BU25" i="1"/>
  <c r="BT26" i="1"/>
  <c r="BU26" i="1"/>
  <c r="BT27" i="1"/>
  <c r="BU27" i="1"/>
  <c r="BT28" i="1"/>
  <c r="BU28" i="1"/>
  <c r="BT29" i="1"/>
  <c r="BU29" i="1"/>
  <c r="BT30" i="1"/>
  <c r="BU30" i="1"/>
  <c r="BT31" i="1"/>
  <c r="BU31" i="1"/>
  <c r="BT32" i="1"/>
  <c r="BU32" i="1"/>
  <c r="BT33" i="1"/>
  <c r="BU33" i="1"/>
  <c r="BT34" i="1"/>
  <c r="BU34" i="1"/>
  <c r="BT35" i="1"/>
  <c r="BU35" i="1"/>
  <c r="BT36" i="1"/>
  <c r="BU36" i="1"/>
  <c r="BT37" i="1"/>
  <c r="BU37" i="1"/>
  <c r="BT38" i="1"/>
  <c r="BU38" i="1"/>
  <c r="BT39" i="1"/>
  <c r="BU39" i="1"/>
  <c r="BT40" i="1"/>
  <c r="BU40" i="1"/>
  <c r="BT41" i="1"/>
  <c r="BU41" i="1"/>
  <c r="BT42" i="1"/>
  <c r="BU42" i="1"/>
  <c r="BT43" i="1"/>
  <c r="BU43" i="1"/>
  <c r="BT44" i="1"/>
  <c r="BU44" i="1"/>
  <c r="BT45" i="1"/>
  <c r="BU45" i="1"/>
  <c r="BT46" i="1"/>
  <c r="BU46" i="1"/>
  <c r="BT47" i="1"/>
  <c r="BU47" i="1"/>
  <c r="BT48" i="1"/>
  <c r="BU48" i="1"/>
  <c r="BT49" i="1"/>
  <c r="BU49" i="1"/>
  <c r="BT50" i="1"/>
  <c r="BU50" i="1"/>
  <c r="BT51" i="1"/>
  <c r="BU51" i="1"/>
  <c r="BT52" i="1"/>
  <c r="BU52" i="1"/>
  <c r="BT53" i="1"/>
  <c r="BU53" i="1"/>
  <c r="BT54" i="1"/>
  <c r="BU54" i="1"/>
  <c r="BT55" i="1"/>
  <c r="BU55" i="1"/>
  <c r="BT56" i="1"/>
  <c r="BU56" i="1"/>
  <c r="BT57" i="1"/>
  <c r="BU57" i="1"/>
  <c r="BT58" i="1"/>
  <c r="BU58" i="1"/>
  <c r="BT59" i="1"/>
  <c r="BU59" i="1"/>
  <c r="BT60" i="1"/>
  <c r="BU60" i="1"/>
  <c r="BT61" i="1"/>
  <c r="BU61" i="1"/>
  <c r="BT62" i="1"/>
  <c r="BU62" i="1"/>
  <c r="BT63" i="1"/>
  <c r="BU63" i="1"/>
  <c r="BT64" i="1"/>
  <c r="BU64" i="1"/>
  <c r="BT65" i="1"/>
  <c r="BU65" i="1"/>
  <c r="BT66" i="1"/>
  <c r="BU66" i="1"/>
  <c r="BT67" i="1"/>
  <c r="BU67" i="1"/>
  <c r="BT68" i="1"/>
  <c r="BU68" i="1"/>
  <c r="BT69" i="1"/>
  <c r="BU69" i="1"/>
  <c r="BT70" i="1"/>
  <c r="BU70" i="1"/>
  <c r="BT71" i="1"/>
  <c r="BU71" i="1"/>
  <c r="BT72" i="1"/>
  <c r="BU72" i="1"/>
  <c r="BT73" i="1"/>
  <c r="BU73" i="1"/>
  <c r="BT74" i="1"/>
  <c r="BU74" i="1"/>
  <c r="BT75" i="1"/>
  <c r="BU75" i="1"/>
  <c r="BT76" i="1"/>
  <c r="BU76" i="1"/>
  <c r="BT77" i="1"/>
  <c r="BU77" i="1"/>
  <c r="BT78" i="1"/>
  <c r="BU78" i="1"/>
  <c r="BT79" i="1"/>
  <c r="BU79" i="1"/>
  <c r="BT80" i="1"/>
  <c r="BU80" i="1"/>
  <c r="BT81" i="1"/>
  <c r="BU81" i="1"/>
  <c r="BT82" i="1"/>
  <c r="BU82" i="1"/>
  <c r="BT83" i="1"/>
  <c r="BU83" i="1"/>
  <c r="BT84" i="1"/>
  <c r="BU84" i="1"/>
  <c r="BT85" i="1"/>
  <c r="BU85" i="1"/>
  <c r="BT86" i="1"/>
  <c r="BU86" i="1"/>
  <c r="BT87" i="1"/>
  <c r="BU87" i="1"/>
  <c r="BT88" i="1"/>
  <c r="BU88" i="1"/>
  <c r="BT89" i="1"/>
  <c r="BU89" i="1"/>
  <c r="BT90" i="1"/>
  <c r="BU90" i="1"/>
  <c r="BT91" i="1"/>
  <c r="BU91" i="1"/>
  <c r="BT92" i="1"/>
  <c r="BU92" i="1"/>
  <c r="BT93" i="1"/>
  <c r="BU93" i="1"/>
  <c r="BT94" i="1"/>
  <c r="BU94" i="1"/>
  <c r="BT95" i="1"/>
  <c r="BU95" i="1"/>
  <c r="BT96" i="1"/>
  <c r="BU96" i="1"/>
  <c r="BT97" i="1"/>
  <c r="BU97" i="1"/>
  <c r="BT98" i="1"/>
  <c r="BU98" i="1"/>
  <c r="BT99" i="1"/>
  <c r="BU99" i="1"/>
  <c r="BT100" i="1"/>
  <c r="BU100" i="1"/>
  <c r="BT101" i="1"/>
  <c r="BU101" i="1"/>
  <c r="BT102" i="1"/>
  <c r="BU102" i="1"/>
  <c r="BT103" i="1"/>
  <c r="BU103" i="1"/>
  <c r="BT104" i="1"/>
  <c r="BU104" i="1"/>
  <c r="BT105" i="1"/>
  <c r="BU105" i="1"/>
  <c r="BT106" i="1"/>
  <c r="BU106" i="1"/>
  <c r="BT107" i="1"/>
  <c r="BU107" i="1"/>
  <c r="BT108" i="1"/>
  <c r="BU108" i="1"/>
  <c r="BT109" i="1"/>
  <c r="BU109" i="1"/>
  <c r="BT110" i="1"/>
  <c r="BU110" i="1"/>
  <c r="BT111" i="1"/>
  <c r="BU111" i="1"/>
  <c r="BT112" i="1"/>
  <c r="BU112" i="1"/>
  <c r="BT113" i="1"/>
  <c r="BU113" i="1"/>
  <c r="BT114" i="1"/>
  <c r="BU114" i="1"/>
  <c r="BT115" i="1"/>
  <c r="BU115" i="1"/>
  <c r="BT116" i="1"/>
  <c r="BU116" i="1"/>
  <c r="BT117" i="1"/>
  <c r="BU117" i="1"/>
  <c r="BT118" i="1"/>
  <c r="BU118" i="1"/>
  <c r="BT119" i="1"/>
  <c r="BU119" i="1"/>
  <c r="BT120" i="1"/>
  <c r="BU120" i="1"/>
  <c r="BT121" i="1"/>
  <c r="BU121" i="1"/>
  <c r="BT122" i="1"/>
  <c r="BU122" i="1"/>
  <c r="BT123" i="1"/>
  <c r="BU123" i="1"/>
  <c r="BT124" i="1"/>
  <c r="BU124" i="1"/>
  <c r="BT125" i="1"/>
  <c r="BU125" i="1"/>
  <c r="BT126" i="1"/>
  <c r="BU126" i="1"/>
  <c r="BT127" i="1"/>
  <c r="BU127" i="1"/>
  <c r="BT128" i="1"/>
  <c r="BU128" i="1"/>
  <c r="BT129" i="1"/>
  <c r="BU129" i="1"/>
  <c r="BT130" i="1"/>
  <c r="BU130" i="1"/>
  <c r="BT131" i="1"/>
  <c r="BU131" i="1"/>
  <c r="BT132" i="1"/>
  <c r="BU132" i="1"/>
  <c r="BT133" i="1"/>
  <c r="BU133" i="1"/>
  <c r="BT134" i="1"/>
  <c r="BU134" i="1"/>
  <c r="BT135" i="1"/>
  <c r="BU135" i="1"/>
  <c r="BT136" i="1"/>
  <c r="BU136" i="1"/>
  <c r="BT137" i="1"/>
  <c r="BU137" i="1"/>
  <c r="BT138" i="1"/>
  <c r="BU138" i="1"/>
  <c r="BT139" i="1"/>
  <c r="BU139" i="1"/>
  <c r="BT140" i="1"/>
  <c r="BU140" i="1"/>
  <c r="BT141" i="1"/>
  <c r="BU141" i="1"/>
  <c r="BT142" i="1"/>
  <c r="BU142" i="1"/>
  <c r="BT143" i="1"/>
  <c r="BU143" i="1"/>
  <c r="BT144" i="1"/>
  <c r="BU144" i="1"/>
  <c r="BT145" i="1"/>
  <c r="BU145" i="1"/>
  <c r="BT146" i="1"/>
  <c r="BU146" i="1"/>
  <c r="BT147" i="1"/>
  <c r="BU147" i="1"/>
  <c r="BT148" i="1"/>
  <c r="BU148" i="1"/>
  <c r="BT149" i="1"/>
  <c r="BU149" i="1"/>
  <c r="BT150" i="1"/>
  <c r="BU150" i="1"/>
  <c r="BT151" i="1"/>
  <c r="BU151" i="1"/>
  <c r="BT152" i="1"/>
  <c r="BU152" i="1"/>
  <c r="BT153" i="1"/>
  <c r="BU153" i="1"/>
  <c r="BT154" i="1"/>
  <c r="BU154" i="1"/>
  <c r="BT155" i="1"/>
  <c r="BU155" i="1"/>
  <c r="BT156" i="1"/>
  <c r="BU156" i="1"/>
  <c r="BT157" i="1"/>
  <c r="BU157" i="1"/>
  <c r="BT158" i="1"/>
  <c r="BU158" i="1"/>
  <c r="BT159" i="1"/>
  <c r="BU159" i="1"/>
  <c r="BT160" i="1"/>
  <c r="BU160" i="1"/>
  <c r="BT161" i="1"/>
  <c r="BU161" i="1"/>
  <c r="BT162" i="1"/>
  <c r="BU162" i="1"/>
  <c r="BT163" i="1"/>
  <c r="BU163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AT14" i="1"/>
  <c r="AU14" i="1"/>
  <c r="AV14" i="1"/>
  <c r="AW14" i="1"/>
  <c r="AX14" i="1"/>
  <c r="AY14" i="1"/>
  <c r="AZ14" i="1"/>
  <c r="BA14" i="1"/>
  <c r="AI14" i="1"/>
  <c r="AJ14" i="1"/>
  <c r="AK14" i="1"/>
  <c r="AL14" i="1"/>
  <c r="AM14" i="1"/>
  <c r="AN14" i="1"/>
  <c r="BB14" i="1"/>
  <c r="BC14" i="1"/>
  <c r="BD14" i="1"/>
  <c r="BE14" i="1"/>
  <c r="BF14" i="1"/>
  <c r="BG14" i="1"/>
  <c r="BH14" i="1"/>
  <c r="BI14" i="1"/>
  <c r="BJ14" i="1"/>
  <c r="BK14" i="1"/>
  <c r="BL14" i="1"/>
  <c r="I103" i="3"/>
  <c r="J103" i="3"/>
  <c r="K103" i="3"/>
  <c r="L103" i="3"/>
  <c r="F103" i="3"/>
  <c r="I102" i="3"/>
  <c r="J102" i="3"/>
  <c r="K102" i="3"/>
  <c r="L102" i="3"/>
  <c r="F102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I101" i="3"/>
  <c r="J101" i="3"/>
  <c r="K101" i="3"/>
  <c r="L101" i="3"/>
  <c r="F101" i="3"/>
  <c r="I100" i="3"/>
  <c r="J100" i="3"/>
  <c r="K100" i="3"/>
  <c r="L100" i="3"/>
  <c r="F100" i="3"/>
  <c r="I99" i="3"/>
  <c r="J99" i="3"/>
  <c r="K99" i="3"/>
  <c r="L99" i="3"/>
  <c r="F99" i="3"/>
  <c r="I98" i="3"/>
  <c r="J98" i="3"/>
  <c r="K98" i="3"/>
  <c r="L98" i="3"/>
  <c r="F98" i="3"/>
  <c r="I97" i="3"/>
  <c r="J97" i="3"/>
  <c r="K97" i="3"/>
  <c r="L97" i="3"/>
  <c r="F97" i="3"/>
  <c r="I96" i="3"/>
  <c r="J96" i="3"/>
  <c r="K96" i="3"/>
  <c r="L96" i="3"/>
  <c r="F96" i="3"/>
  <c r="I95" i="3"/>
  <c r="J95" i="3"/>
  <c r="K95" i="3"/>
  <c r="L95" i="3"/>
  <c r="F95" i="3"/>
  <c r="I94" i="3"/>
  <c r="J94" i="3"/>
  <c r="K94" i="3"/>
  <c r="L94" i="3"/>
  <c r="F94" i="3"/>
  <c r="I93" i="3"/>
  <c r="J93" i="3"/>
  <c r="K93" i="3"/>
  <c r="L93" i="3"/>
  <c r="F93" i="3"/>
  <c r="I92" i="3"/>
  <c r="J92" i="3"/>
  <c r="K92" i="3"/>
  <c r="L92" i="3"/>
  <c r="F92" i="3"/>
  <c r="I91" i="3"/>
  <c r="J91" i="3"/>
  <c r="K91" i="3"/>
  <c r="L91" i="3"/>
  <c r="F91" i="3"/>
  <c r="I90" i="3"/>
  <c r="J90" i="3"/>
  <c r="K90" i="3"/>
  <c r="L90" i="3"/>
  <c r="F90" i="3"/>
  <c r="I89" i="3"/>
  <c r="J89" i="3"/>
  <c r="K89" i="3"/>
  <c r="L89" i="3"/>
  <c r="F89" i="3"/>
  <c r="I88" i="3"/>
  <c r="J88" i="3"/>
  <c r="K88" i="3"/>
  <c r="L88" i="3"/>
  <c r="F88" i="3"/>
  <c r="I87" i="3"/>
  <c r="J87" i="3"/>
  <c r="K87" i="3"/>
  <c r="L87" i="3"/>
  <c r="F87" i="3"/>
  <c r="I86" i="3"/>
  <c r="J86" i="3"/>
  <c r="K86" i="3"/>
  <c r="L86" i="3"/>
  <c r="F86" i="3"/>
  <c r="I85" i="3"/>
  <c r="J85" i="3"/>
  <c r="K85" i="3"/>
  <c r="L85" i="3"/>
  <c r="F85" i="3"/>
  <c r="I84" i="3"/>
  <c r="J84" i="3"/>
  <c r="K84" i="3"/>
  <c r="L84" i="3"/>
  <c r="F84" i="3"/>
  <c r="I83" i="3"/>
  <c r="J83" i="3"/>
  <c r="K83" i="3"/>
  <c r="L83" i="3"/>
  <c r="F83" i="3"/>
  <c r="I82" i="3"/>
  <c r="J82" i="3"/>
  <c r="K82" i="3"/>
  <c r="L82" i="3"/>
  <c r="F82" i="3"/>
  <c r="I81" i="3"/>
  <c r="J81" i="3"/>
  <c r="K81" i="3"/>
  <c r="L81" i="3"/>
  <c r="F81" i="3"/>
  <c r="I80" i="3"/>
  <c r="J80" i="3"/>
  <c r="K80" i="3"/>
  <c r="L80" i="3"/>
  <c r="F80" i="3"/>
  <c r="I79" i="3"/>
  <c r="J79" i="3"/>
  <c r="K79" i="3"/>
  <c r="L79" i="3"/>
  <c r="F79" i="3"/>
  <c r="I78" i="3"/>
  <c r="J78" i="3"/>
  <c r="K78" i="3"/>
  <c r="L78" i="3"/>
  <c r="F78" i="3"/>
  <c r="I77" i="3"/>
  <c r="J77" i="3"/>
  <c r="K77" i="3"/>
  <c r="L77" i="3"/>
  <c r="F77" i="3"/>
  <c r="I76" i="3"/>
  <c r="J76" i="3"/>
  <c r="K76" i="3"/>
  <c r="L76" i="3"/>
  <c r="F76" i="3"/>
  <c r="I75" i="3"/>
  <c r="J75" i="3"/>
  <c r="K75" i="3"/>
  <c r="L75" i="3"/>
  <c r="F75" i="3"/>
  <c r="I74" i="3"/>
  <c r="J74" i="3"/>
  <c r="K74" i="3"/>
  <c r="L74" i="3"/>
  <c r="F74" i="3"/>
  <c r="I73" i="3"/>
  <c r="J73" i="3"/>
  <c r="K73" i="3"/>
  <c r="L73" i="3"/>
  <c r="F73" i="3"/>
  <c r="I72" i="3"/>
  <c r="J72" i="3"/>
  <c r="K72" i="3"/>
  <c r="L72" i="3"/>
  <c r="F72" i="3"/>
  <c r="I71" i="3"/>
  <c r="J71" i="3"/>
  <c r="K71" i="3"/>
  <c r="L71" i="3"/>
  <c r="F71" i="3"/>
  <c r="I70" i="3"/>
  <c r="J70" i="3"/>
  <c r="K70" i="3"/>
  <c r="L70" i="3"/>
  <c r="F70" i="3"/>
  <c r="I69" i="3"/>
  <c r="J69" i="3"/>
  <c r="K69" i="3"/>
  <c r="L69" i="3"/>
  <c r="F69" i="3"/>
  <c r="I68" i="3"/>
  <c r="J68" i="3"/>
  <c r="K68" i="3"/>
  <c r="L68" i="3"/>
  <c r="F68" i="3"/>
  <c r="I67" i="3"/>
  <c r="J67" i="3"/>
  <c r="K67" i="3"/>
  <c r="L67" i="3"/>
  <c r="F67" i="3"/>
  <c r="I66" i="3"/>
  <c r="J66" i="3"/>
  <c r="K66" i="3"/>
  <c r="L66" i="3"/>
  <c r="F66" i="3"/>
  <c r="I65" i="3"/>
  <c r="J65" i="3"/>
  <c r="K65" i="3"/>
  <c r="L65" i="3"/>
  <c r="F65" i="3"/>
  <c r="I64" i="3"/>
  <c r="J64" i="3"/>
  <c r="K64" i="3"/>
  <c r="L64" i="3"/>
  <c r="F64" i="3"/>
  <c r="I63" i="3"/>
  <c r="J63" i="3"/>
  <c r="K63" i="3"/>
  <c r="L63" i="3"/>
  <c r="F63" i="3"/>
  <c r="I62" i="3"/>
  <c r="J62" i="3"/>
  <c r="K62" i="3"/>
  <c r="L62" i="3"/>
  <c r="F62" i="3"/>
  <c r="I61" i="3"/>
  <c r="J61" i="3"/>
  <c r="K61" i="3"/>
  <c r="L61" i="3"/>
  <c r="F61" i="3"/>
  <c r="I60" i="3"/>
  <c r="J60" i="3"/>
  <c r="K60" i="3"/>
  <c r="L60" i="3"/>
  <c r="F60" i="3"/>
  <c r="I59" i="3"/>
  <c r="J59" i="3"/>
  <c r="K59" i="3"/>
  <c r="L59" i="3"/>
  <c r="F59" i="3"/>
  <c r="I58" i="3"/>
  <c r="J58" i="3"/>
  <c r="K58" i="3"/>
  <c r="L58" i="3"/>
  <c r="F58" i="3"/>
  <c r="I57" i="3"/>
  <c r="J57" i="3"/>
  <c r="K57" i="3"/>
  <c r="L57" i="3"/>
  <c r="F57" i="3"/>
  <c r="I56" i="3"/>
  <c r="J56" i="3"/>
  <c r="K56" i="3"/>
  <c r="L56" i="3"/>
  <c r="F56" i="3"/>
  <c r="I55" i="3"/>
  <c r="J55" i="3"/>
  <c r="K55" i="3"/>
  <c r="L55" i="3"/>
  <c r="F55" i="3"/>
  <c r="I54" i="3"/>
  <c r="J54" i="3"/>
  <c r="K54" i="3"/>
  <c r="L54" i="3"/>
  <c r="F54" i="3"/>
  <c r="I53" i="3"/>
  <c r="J53" i="3"/>
  <c r="K53" i="3"/>
  <c r="L53" i="3"/>
  <c r="F53" i="3"/>
  <c r="I52" i="3"/>
  <c r="J52" i="3"/>
  <c r="K52" i="3"/>
  <c r="L52" i="3"/>
  <c r="F52" i="3"/>
  <c r="I51" i="3"/>
  <c r="J51" i="3"/>
  <c r="K51" i="3"/>
  <c r="L51" i="3"/>
  <c r="F51" i="3"/>
  <c r="I50" i="3"/>
  <c r="J50" i="3"/>
  <c r="K50" i="3"/>
  <c r="L50" i="3"/>
  <c r="F50" i="3"/>
  <c r="I49" i="3"/>
  <c r="J49" i="3"/>
  <c r="K49" i="3"/>
  <c r="L49" i="3"/>
  <c r="F49" i="3"/>
  <c r="I48" i="3"/>
  <c r="J48" i="3"/>
  <c r="K48" i="3"/>
  <c r="L48" i="3"/>
  <c r="F48" i="3"/>
  <c r="I47" i="3"/>
  <c r="J47" i="3"/>
  <c r="K47" i="3"/>
  <c r="L47" i="3"/>
  <c r="F47" i="3"/>
  <c r="I46" i="3"/>
  <c r="J46" i="3"/>
  <c r="K46" i="3"/>
  <c r="L46" i="3"/>
  <c r="F46" i="3"/>
  <c r="I45" i="3"/>
  <c r="J45" i="3"/>
  <c r="K45" i="3"/>
  <c r="L45" i="3"/>
  <c r="F45" i="3"/>
  <c r="I44" i="3"/>
  <c r="J44" i="3"/>
  <c r="K44" i="3"/>
  <c r="L44" i="3"/>
  <c r="F44" i="3"/>
  <c r="I43" i="3"/>
  <c r="J43" i="3"/>
  <c r="K43" i="3"/>
  <c r="L43" i="3"/>
  <c r="F43" i="3"/>
  <c r="I42" i="3"/>
  <c r="J42" i="3"/>
  <c r="K42" i="3"/>
  <c r="L42" i="3"/>
  <c r="F42" i="3"/>
  <c r="I41" i="3"/>
  <c r="J41" i="3"/>
  <c r="K41" i="3"/>
  <c r="L41" i="3"/>
  <c r="F41" i="3"/>
  <c r="I40" i="3"/>
  <c r="J40" i="3"/>
  <c r="K40" i="3"/>
  <c r="L40" i="3"/>
  <c r="F40" i="3"/>
  <c r="I39" i="3"/>
  <c r="J39" i="3"/>
  <c r="K39" i="3"/>
  <c r="L39" i="3"/>
  <c r="F39" i="3"/>
  <c r="I38" i="3"/>
  <c r="J38" i="3"/>
  <c r="K38" i="3"/>
  <c r="L38" i="3"/>
  <c r="F38" i="3"/>
  <c r="I37" i="3"/>
  <c r="J37" i="3"/>
  <c r="K37" i="3"/>
  <c r="L37" i="3"/>
  <c r="F37" i="3"/>
  <c r="I36" i="3"/>
  <c r="J36" i="3"/>
  <c r="K36" i="3"/>
  <c r="L36" i="3"/>
  <c r="F36" i="3"/>
  <c r="I35" i="3"/>
  <c r="J35" i="3"/>
  <c r="K35" i="3"/>
  <c r="L35" i="3"/>
  <c r="F35" i="3"/>
  <c r="I34" i="3"/>
  <c r="J34" i="3"/>
  <c r="K34" i="3"/>
  <c r="L34" i="3"/>
  <c r="F34" i="3"/>
  <c r="I33" i="3"/>
  <c r="J33" i="3"/>
  <c r="K33" i="3"/>
  <c r="L33" i="3"/>
  <c r="F33" i="3"/>
  <c r="I32" i="3"/>
  <c r="J32" i="3"/>
  <c r="K32" i="3"/>
  <c r="L32" i="3"/>
  <c r="F32" i="3"/>
  <c r="I31" i="3"/>
  <c r="J31" i="3"/>
  <c r="K31" i="3"/>
  <c r="L31" i="3"/>
  <c r="F31" i="3"/>
  <c r="I30" i="3"/>
  <c r="J30" i="3"/>
  <c r="K30" i="3"/>
  <c r="L30" i="3"/>
  <c r="F30" i="3"/>
  <c r="I29" i="3"/>
  <c r="J29" i="3"/>
  <c r="K29" i="3"/>
  <c r="L29" i="3"/>
  <c r="F29" i="3"/>
  <c r="I28" i="3"/>
  <c r="J28" i="3"/>
  <c r="K28" i="3"/>
  <c r="L28" i="3"/>
  <c r="F28" i="3"/>
  <c r="I27" i="3"/>
  <c r="J27" i="3"/>
  <c r="K27" i="3"/>
  <c r="L27" i="3"/>
  <c r="F27" i="3"/>
  <c r="I26" i="3"/>
  <c r="J26" i="3"/>
  <c r="K26" i="3"/>
  <c r="L26" i="3"/>
  <c r="F26" i="3"/>
  <c r="I25" i="3"/>
  <c r="J25" i="3"/>
  <c r="K25" i="3"/>
  <c r="L25" i="3"/>
  <c r="F25" i="3"/>
  <c r="I24" i="3"/>
  <c r="J24" i="3"/>
  <c r="K24" i="3"/>
  <c r="L24" i="3"/>
  <c r="F24" i="3"/>
  <c r="I23" i="3"/>
  <c r="J23" i="3"/>
  <c r="K23" i="3"/>
  <c r="L23" i="3"/>
  <c r="F23" i="3"/>
  <c r="I22" i="3"/>
  <c r="J22" i="3"/>
  <c r="K22" i="3"/>
  <c r="L22" i="3"/>
  <c r="F22" i="3"/>
  <c r="I21" i="3"/>
  <c r="J21" i="3"/>
  <c r="K21" i="3"/>
  <c r="L21" i="3"/>
  <c r="F21" i="3"/>
  <c r="I20" i="3"/>
  <c r="J20" i="3"/>
  <c r="K20" i="3"/>
  <c r="L20" i="3"/>
  <c r="F20" i="3"/>
  <c r="I19" i="3"/>
  <c r="J19" i="3"/>
  <c r="K19" i="3"/>
  <c r="L19" i="3"/>
  <c r="F19" i="3"/>
  <c r="I18" i="3"/>
  <c r="J18" i="3"/>
  <c r="K18" i="3"/>
  <c r="L18" i="3"/>
  <c r="F18" i="3"/>
  <c r="I17" i="3"/>
  <c r="J17" i="3"/>
  <c r="K17" i="3"/>
  <c r="L17" i="3"/>
  <c r="F17" i="3"/>
  <c r="I16" i="3"/>
  <c r="J16" i="3"/>
  <c r="K16" i="3"/>
  <c r="L16" i="3"/>
  <c r="F16" i="3"/>
  <c r="I15" i="3"/>
  <c r="J15" i="3"/>
  <c r="K15" i="3"/>
  <c r="L15" i="3"/>
  <c r="F15" i="3"/>
  <c r="I14" i="3"/>
  <c r="J14" i="3"/>
  <c r="K14" i="3"/>
  <c r="L14" i="3"/>
  <c r="F14" i="3"/>
  <c r="I13" i="3"/>
  <c r="J13" i="3"/>
  <c r="K13" i="3"/>
  <c r="L13" i="3"/>
  <c r="F13" i="3"/>
  <c r="I12" i="3"/>
  <c r="J12" i="3"/>
  <c r="K12" i="3"/>
  <c r="L12" i="3"/>
  <c r="F12" i="3"/>
  <c r="I11" i="3"/>
  <c r="J11" i="3"/>
  <c r="K11" i="3"/>
  <c r="L11" i="3"/>
  <c r="F11" i="3"/>
  <c r="I10" i="3"/>
  <c r="J10" i="3"/>
  <c r="K10" i="3"/>
  <c r="L10" i="3"/>
  <c r="F10" i="3"/>
  <c r="I9" i="3"/>
  <c r="J9" i="3"/>
  <c r="K9" i="3"/>
  <c r="L9" i="3"/>
  <c r="F9" i="3"/>
  <c r="I8" i="3"/>
  <c r="J8" i="3"/>
  <c r="K8" i="3"/>
  <c r="L8" i="3"/>
  <c r="F8" i="3"/>
  <c r="I7" i="3"/>
  <c r="J7" i="3"/>
  <c r="K7" i="3"/>
  <c r="L7" i="3"/>
  <c r="F7" i="3"/>
  <c r="I6" i="3"/>
  <c r="J6" i="3"/>
  <c r="K6" i="3"/>
  <c r="L6" i="3"/>
  <c r="F6" i="3"/>
  <c r="I5" i="3"/>
  <c r="J5" i="3"/>
  <c r="K5" i="3"/>
  <c r="L5" i="3"/>
  <c r="F5" i="3"/>
  <c r="I4" i="3"/>
  <c r="J4" i="3"/>
  <c r="K4" i="3"/>
  <c r="L4" i="3"/>
  <c r="F4" i="3"/>
  <c r="AT15" i="1"/>
  <c r="AU15" i="1"/>
  <c r="AV15" i="1"/>
  <c r="AW15" i="1"/>
  <c r="AX15" i="1"/>
  <c r="AY15" i="1"/>
  <c r="AZ15" i="1"/>
  <c r="BA15" i="1"/>
  <c r="AI15" i="1"/>
  <c r="AJ15" i="1"/>
  <c r="AK15" i="1"/>
  <c r="AL15" i="1"/>
  <c r="AM15" i="1"/>
  <c r="AN15" i="1"/>
  <c r="BB15" i="1"/>
  <c r="BC15" i="1"/>
  <c r="BD15" i="1"/>
  <c r="BE15" i="1"/>
  <c r="BF15" i="1"/>
  <c r="BG15" i="1"/>
  <c r="BH15" i="1"/>
  <c r="BI15" i="1"/>
  <c r="BJ15" i="1"/>
  <c r="BK15" i="1"/>
  <c r="BL15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4" i="1"/>
  <c r="BM15" i="1"/>
  <c r="BN15" i="1"/>
  <c r="BO15" i="1"/>
  <c r="BP15" i="1"/>
  <c r="AG3" i="1"/>
  <c r="BQ15" i="1"/>
  <c r="BR15" i="1"/>
  <c r="AT16" i="1"/>
  <c r="AU16" i="1"/>
  <c r="AV16" i="1"/>
  <c r="AW16" i="1"/>
  <c r="AX16" i="1"/>
  <c r="AY16" i="1"/>
  <c r="AZ16" i="1"/>
  <c r="BA16" i="1"/>
  <c r="AI16" i="1"/>
  <c r="AJ16" i="1"/>
  <c r="AK16" i="1"/>
  <c r="AL16" i="1"/>
  <c r="AM16" i="1"/>
  <c r="AN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AT17" i="1"/>
  <c r="AU17" i="1"/>
  <c r="AV17" i="1"/>
  <c r="AW17" i="1"/>
  <c r="AX17" i="1"/>
  <c r="AY17" i="1"/>
  <c r="AZ17" i="1"/>
  <c r="BA17" i="1"/>
  <c r="AI17" i="1"/>
  <c r="AJ17" i="1"/>
  <c r="AK17" i="1"/>
  <c r="AL17" i="1"/>
  <c r="AM17" i="1"/>
  <c r="AN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AT18" i="1"/>
  <c r="AU18" i="1"/>
  <c r="AV18" i="1"/>
  <c r="AW18" i="1"/>
  <c r="AX18" i="1"/>
  <c r="AY18" i="1"/>
  <c r="AZ18" i="1"/>
  <c r="BA18" i="1"/>
  <c r="AI18" i="1"/>
  <c r="AJ18" i="1"/>
  <c r="AK18" i="1"/>
  <c r="AL18" i="1"/>
  <c r="AM18" i="1"/>
  <c r="AN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AT19" i="1"/>
  <c r="AU19" i="1"/>
  <c r="AV19" i="1"/>
  <c r="AW19" i="1"/>
  <c r="AX19" i="1"/>
  <c r="AY19" i="1"/>
  <c r="AZ19" i="1"/>
  <c r="BA19" i="1"/>
  <c r="AI19" i="1"/>
  <c r="AJ19" i="1"/>
  <c r="AK19" i="1"/>
  <c r="AL19" i="1"/>
  <c r="AM19" i="1"/>
  <c r="AN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CA19" i="1"/>
  <c r="AT20" i="1"/>
  <c r="AU20" i="1"/>
  <c r="AV20" i="1"/>
  <c r="AW20" i="1"/>
  <c r="AX20" i="1"/>
  <c r="AY20" i="1"/>
  <c r="AZ20" i="1"/>
  <c r="BA20" i="1"/>
  <c r="AI20" i="1"/>
  <c r="AJ20" i="1"/>
  <c r="AK20" i="1"/>
  <c r="AL20" i="1"/>
  <c r="AM20" i="1"/>
  <c r="AN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CA20" i="1"/>
  <c r="AO21" i="1"/>
  <c r="AP21" i="1"/>
  <c r="AQ21" i="1"/>
  <c r="AR21" i="1"/>
  <c r="AT21" i="1"/>
  <c r="AU21" i="1"/>
  <c r="AV21" i="1"/>
  <c r="AW21" i="1"/>
  <c r="AX21" i="1"/>
  <c r="AY21" i="1"/>
  <c r="AZ21" i="1"/>
  <c r="BA21" i="1"/>
  <c r="AI21" i="1"/>
  <c r="AJ21" i="1"/>
  <c r="AK21" i="1"/>
  <c r="AL21" i="1"/>
  <c r="AM21" i="1"/>
  <c r="AN21" i="1"/>
  <c r="BB21" i="1"/>
  <c r="BC21" i="1"/>
  <c r="BD21" i="1"/>
  <c r="BE21" i="1"/>
  <c r="BL21" i="1"/>
  <c r="BM21" i="1"/>
  <c r="BN21" i="1"/>
  <c r="BO21" i="1"/>
  <c r="BP21" i="1"/>
  <c r="BQ21" i="1"/>
  <c r="BR21" i="1"/>
  <c r="AS21" i="1"/>
  <c r="AB21" i="1"/>
  <c r="BX21" i="1"/>
  <c r="BY21" i="1"/>
  <c r="AA21" i="1"/>
  <c r="AC21" i="1"/>
  <c r="AF21" i="1"/>
  <c r="CA21" i="1"/>
  <c r="AO22" i="1"/>
  <c r="AP22" i="1"/>
  <c r="AQ22" i="1"/>
  <c r="AR22" i="1"/>
  <c r="AT22" i="1"/>
  <c r="AU22" i="1"/>
  <c r="AV22" i="1"/>
  <c r="AW22" i="1"/>
  <c r="AX22" i="1"/>
  <c r="AY22" i="1"/>
  <c r="AZ22" i="1"/>
  <c r="BA22" i="1"/>
  <c r="AI22" i="1"/>
  <c r="AJ22" i="1"/>
  <c r="AK22" i="1"/>
  <c r="AL22" i="1"/>
  <c r="AM22" i="1"/>
  <c r="AN22" i="1"/>
  <c r="BB22" i="1"/>
  <c r="BC22" i="1"/>
  <c r="BD22" i="1"/>
  <c r="BE22" i="1"/>
  <c r="BL22" i="1"/>
  <c r="BM22" i="1"/>
  <c r="BN22" i="1"/>
  <c r="BO22" i="1"/>
  <c r="BP22" i="1"/>
  <c r="BQ22" i="1"/>
  <c r="BR22" i="1"/>
  <c r="AS22" i="1"/>
  <c r="AB22" i="1"/>
  <c r="BX22" i="1"/>
  <c r="BY22" i="1"/>
  <c r="AA22" i="1"/>
  <c r="AC22" i="1"/>
  <c r="AF22" i="1"/>
  <c r="CA22" i="1"/>
  <c r="AO23" i="1"/>
  <c r="AP23" i="1"/>
  <c r="AQ23" i="1"/>
  <c r="AR23" i="1"/>
  <c r="AT23" i="1"/>
  <c r="AU23" i="1"/>
  <c r="AV23" i="1"/>
  <c r="AW23" i="1"/>
  <c r="AX23" i="1"/>
  <c r="AY23" i="1"/>
  <c r="AZ23" i="1"/>
  <c r="BA23" i="1"/>
  <c r="AI23" i="1"/>
  <c r="AJ23" i="1"/>
  <c r="AK23" i="1"/>
  <c r="AL23" i="1"/>
  <c r="AM23" i="1"/>
  <c r="AN23" i="1"/>
  <c r="BB23" i="1"/>
  <c r="BC23" i="1"/>
  <c r="BD23" i="1"/>
  <c r="BE23" i="1"/>
  <c r="BL23" i="1"/>
  <c r="BM23" i="1"/>
  <c r="BN23" i="1"/>
  <c r="BO23" i="1"/>
  <c r="BP23" i="1"/>
  <c r="BQ23" i="1"/>
  <c r="BR23" i="1"/>
  <c r="AS23" i="1"/>
  <c r="AB23" i="1"/>
  <c r="BX23" i="1"/>
  <c r="BY23" i="1"/>
  <c r="AA23" i="1"/>
  <c r="AC23" i="1"/>
  <c r="AF23" i="1"/>
  <c r="CA23" i="1"/>
  <c r="AO24" i="1"/>
  <c r="AP24" i="1"/>
  <c r="AQ24" i="1"/>
  <c r="AR24" i="1"/>
  <c r="AT24" i="1"/>
  <c r="AU24" i="1"/>
  <c r="AV24" i="1"/>
  <c r="AW24" i="1"/>
  <c r="AX24" i="1"/>
  <c r="AY24" i="1"/>
  <c r="AZ24" i="1"/>
  <c r="BA24" i="1"/>
  <c r="AI24" i="1"/>
  <c r="AJ24" i="1"/>
  <c r="AK24" i="1"/>
  <c r="AL24" i="1"/>
  <c r="AM24" i="1"/>
  <c r="AN24" i="1"/>
  <c r="BB24" i="1"/>
  <c r="BC24" i="1"/>
  <c r="BD24" i="1"/>
  <c r="BE24" i="1"/>
  <c r="BL24" i="1"/>
  <c r="BM24" i="1"/>
  <c r="BN24" i="1"/>
  <c r="BO24" i="1"/>
  <c r="BP24" i="1"/>
  <c r="BQ24" i="1"/>
  <c r="BR24" i="1"/>
  <c r="AS24" i="1"/>
  <c r="AB24" i="1"/>
  <c r="BX24" i="1"/>
  <c r="BY24" i="1"/>
  <c r="AA24" i="1"/>
  <c r="AC24" i="1"/>
  <c r="AF24" i="1"/>
  <c r="CA24" i="1"/>
  <c r="AO25" i="1"/>
  <c r="AP25" i="1"/>
  <c r="AQ25" i="1"/>
  <c r="AR25" i="1"/>
  <c r="AT25" i="1"/>
  <c r="AU25" i="1"/>
  <c r="AV25" i="1"/>
  <c r="AW25" i="1"/>
  <c r="AX25" i="1"/>
  <c r="AY25" i="1"/>
  <c r="AZ25" i="1"/>
  <c r="BA25" i="1"/>
  <c r="AI25" i="1"/>
  <c r="AJ25" i="1"/>
  <c r="AK25" i="1"/>
  <c r="AL25" i="1"/>
  <c r="AM25" i="1"/>
  <c r="AN25" i="1"/>
  <c r="BB25" i="1"/>
  <c r="BC25" i="1"/>
  <c r="BD25" i="1"/>
  <c r="BE25" i="1"/>
  <c r="BL25" i="1"/>
  <c r="BM25" i="1"/>
  <c r="BN25" i="1"/>
  <c r="BO25" i="1"/>
  <c r="BP25" i="1"/>
  <c r="BQ25" i="1"/>
  <c r="BR25" i="1"/>
  <c r="AS25" i="1"/>
  <c r="AB25" i="1"/>
  <c r="BX25" i="1"/>
  <c r="BY25" i="1"/>
  <c r="AA25" i="1"/>
  <c r="AC25" i="1"/>
  <c r="AF25" i="1"/>
  <c r="CA25" i="1"/>
  <c r="AO26" i="1"/>
  <c r="AP26" i="1"/>
  <c r="AQ26" i="1"/>
  <c r="AR26" i="1"/>
  <c r="AT26" i="1"/>
  <c r="AU26" i="1"/>
  <c r="AV26" i="1"/>
  <c r="AW26" i="1"/>
  <c r="AX26" i="1"/>
  <c r="AY26" i="1"/>
  <c r="AZ26" i="1"/>
  <c r="BA26" i="1"/>
  <c r="AI26" i="1"/>
  <c r="AJ26" i="1"/>
  <c r="AK26" i="1"/>
  <c r="AL26" i="1"/>
  <c r="AM26" i="1"/>
  <c r="AN26" i="1"/>
  <c r="BB26" i="1"/>
  <c r="BC26" i="1"/>
  <c r="BD26" i="1"/>
  <c r="BE26" i="1"/>
  <c r="BL26" i="1"/>
  <c r="BM26" i="1"/>
  <c r="BN26" i="1"/>
  <c r="BO26" i="1"/>
  <c r="BP26" i="1"/>
  <c r="BQ26" i="1"/>
  <c r="BR26" i="1"/>
  <c r="AS26" i="1"/>
  <c r="AB26" i="1"/>
  <c r="BX26" i="1"/>
  <c r="BY26" i="1"/>
  <c r="AA26" i="1"/>
  <c r="AC26" i="1"/>
  <c r="AF26" i="1"/>
  <c r="CA26" i="1"/>
  <c r="AO27" i="1"/>
  <c r="AP27" i="1"/>
  <c r="AQ27" i="1"/>
  <c r="AR27" i="1"/>
  <c r="AT27" i="1"/>
  <c r="AU27" i="1"/>
  <c r="AV27" i="1"/>
  <c r="AW27" i="1"/>
  <c r="AX27" i="1"/>
  <c r="AY27" i="1"/>
  <c r="AZ27" i="1"/>
  <c r="BA27" i="1"/>
  <c r="AI27" i="1"/>
  <c r="AJ27" i="1"/>
  <c r="AK27" i="1"/>
  <c r="AL27" i="1"/>
  <c r="AM27" i="1"/>
  <c r="AN27" i="1"/>
  <c r="BB27" i="1"/>
  <c r="BC27" i="1"/>
  <c r="BD27" i="1"/>
  <c r="BE27" i="1"/>
  <c r="BL27" i="1"/>
  <c r="BM27" i="1"/>
  <c r="BN27" i="1"/>
  <c r="BO27" i="1"/>
  <c r="BP27" i="1"/>
  <c r="BQ27" i="1"/>
  <c r="BR27" i="1"/>
  <c r="AS27" i="1"/>
  <c r="AB27" i="1"/>
  <c r="BX27" i="1"/>
  <c r="BY27" i="1"/>
  <c r="AA27" i="1"/>
  <c r="AC27" i="1"/>
  <c r="AF27" i="1"/>
  <c r="CA27" i="1"/>
  <c r="AO28" i="1"/>
  <c r="AP28" i="1"/>
  <c r="AQ28" i="1"/>
  <c r="AR28" i="1"/>
  <c r="AT28" i="1"/>
  <c r="AU28" i="1"/>
  <c r="AV28" i="1"/>
  <c r="AW28" i="1"/>
  <c r="AX28" i="1"/>
  <c r="AY28" i="1"/>
  <c r="AZ28" i="1"/>
  <c r="BA28" i="1"/>
  <c r="AI28" i="1"/>
  <c r="AJ28" i="1"/>
  <c r="AK28" i="1"/>
  <c r="AL28" i="1"/>
  <c r="AM28" i="1"/>
  <c r="AN28" i="1"/>
  <c r="BB28" i="1"/>
  <c r="BC28" i="1"/>
  <c r="BD28" i="1"/>
  <c r="BE28" i="1"/>
  <c r="BL28" i="1"/>
  <c r="BM28" i="1"/>
  <c r="BN28" i="1"/>
  <c r="BO28" i="1"/>
  <c r="BP28" i="1"/>
  <c r="BQ28" i="1"/>
  <c r="BR28" i="1"/>
  <c r="AS28" i="1"/>
  <c r="AB28" i="1"/>
  <c r="BX28" i="1"/>
  <c r="BY28" i="1"/>
  <c r="AA28" i="1"/>
  <c r="AC28" i="1"/>
  <c r="AF28" i="1"/>
  <c r="CA28" i="1"/>
  <c r="AO29" i="1"/>
  <c r="AP29" i="1"/>
  <c r="AQ29" i="1"/>
  <c r="AR29" i="1"/>
  <c r="AT29" i="1"/>
  <c r="AU29" i="1"/>
  <c r="AV29" i="1"/>
  <c r="AW29" i="1"/>
  <c r="AX29" i="1"/>
  <c r="AY29" i="1"/>
  <c r="AZ29" i="1"/>
  <c r="BA29" i="1"/>
  <c r="AI29" i="1"/>
  <c r="AJ29" i="1"/>
  <c r="AK29" i="1"/>
  <c r="AL29" i="1"/>
  <c r="AM29" i="1"/>
  <c r="AN29" i="1"/>
  <c r="BB29" i="1"/>
  <c r="BC29" i="1"/>
  <c r="BD29" i="1"/>
  <c r="BE29" i="1"/>
  <c r="BL29" i="1"/>
  <c r="BM29" i="1"/>
  <c r="BN29" i="1"/>
  <c r="BO29" i="1"/>
  <c r="BP29" i="1"/>
  <c r="BQ29" i="1"/>
  <c r="BR29" i="1"/>
  <c r="AS29" i="1"/>
  <c r="AB29" i="1"/>
  <c r="BX29" i="1"/>
  <c r="BY29" i="1"/>
  <c r="AA29" i="1"/>
  <c r="AC29" i="1"/>
  <c r="AF29" i="1"/>
  <c r="CA29" i="1"/>
  <c r="AO30" i="1"/>
  <c r="AP30" i="1"/>
  <c r="AQ30" i="1"/>
  <c r="AR30" i="1"/>
  <c r="AT30" i="1"/>
  <c r="AU30" i="1"/>
  <c r="AV30" i="1"/>
  <c r="AW30" i="1"/>
  <c r="AX30" i="1"/>
  <c r="AY30" i="1"/>
  <c r="AZ30" i="1"/>
  <c r="BA30" i="1"/>
  <c r="AI30" i="1"/>
  <c r="AJ30" i="1"/>
  <c r="AK30" i="1"/>
  <c r="AL30" i="1"/>
  <c r="AM30" i="1"/>
  <c r="AN30" i="1"/>
  <c r="BB30" i="1"/>
  <c r="BC30" i="1"/>
  <c r="BD30" i="1"/>
  <c r="BE30" i="1"/>
  <c r="BL30" i="1"/>
  <c r="BM30" i="1"/>
  <c r="BN30" i="1"/>
  <c r="BO30" i="1"/>
  <c r="BP30" i="1"/>
  <c r="BQ30" i="1"/>
  <c r="BR30" i="1"/>
  <c r="AS30" i="1"/>
  <c r="AB30" i="1"/>
  <c r="BX30" i="1"/>
  <c r="BY30" i="1"/>
  <c r="AA30" i="1"/>
  <c r="AC30" i="1"/>
  <c r="AF30" i="1"/>
  <c r="CA30" i="1"/>
  <c r="AO31" i="1"/>
  <c r="AP31" i="1"/>
  <c r="AQ31" i="1"/>
  <c r="AR31" i="1"/>
  <c r="AT31" i="1"/>
  <c r="AU31" i="1"/>
  <c r="AV31" i="1"/>
  <c r="AW31" i="1"/>
  <c r="AX31" i="1"/>
  <c r="AY31" i="1"/>
  <c r="AZ31" i="1"/>
  <c r="BA31" i="1"/>
  <c r="AI31" i="1"/>
  <c r="AJ31" i="1"/>
  <c r="AK31" i="1"/>
  <c r="AL31" i="1"/>
  <c r="AM31" i="1"/>
  <c r="AN31" i="1"/>
  <c r="BB31" i="1"/>
  <c r="BC31" i="1"/>
  <c r="BD31" i="1"/>
  <c r="BE31" i="1"/>
  <c r="BL31" i="1"/>
  <c r="BM31" i="1"/>
  <c r="BN31" i="1"/>
  <c r="BO31" i="1"/>
  <c r="BP31" i="1"/>
  <c r="BQ31" i="1"/>
  <c r="BR31" i="1"/>
  <c r="AS31" i="1"/>
  <c r="AB31" i="1"/>
  <c r="BX31" i="1"/>
  <c r="BY31" i="1"/>
  <c r="AA31" i="1"/>
  <c r="AC31" i="1"/>
  <c r="AF31" i="1"/>
  <c r="CA31" i="1"/>
  <c r="AO32" i="1"/>
  <c r="AP32" i="1"/>
  <c r="AQ32" i="1"/>
  <c r="AR32" i="1"/>
  <c r="AT32" i="1"/>
  <c r="AU32" i="1"/>
  <c r="AV32" i="1"/>
  <c r="AW32" i="1"/>
  <c r="AX32" i="1"/>
  <c r="AY32" i="1"/>
  <c r="AZ32" i="1"/>
  <c r="BA32" i="1"/>
  <c r="AI32" i="1"/>
  <c r="AJ32" i="1"/>
  <c r="AK32" i="1"/>
  <c r="AL32" i="1"/>
  <c r="AM32" i="1"/>
  <c r="AN32" i="1"/>
  <c r="BB32" i="1"/>
  <c r="BC32" i="1"/>
  <c r="BD32" i="1"/>
  <c r="BE32" i="1"/>
  <c r="BL32" i="1"/>
  <c r="BM32" i="1"/>
  <c r="BN32" i="1"/>
  <c r="BO32" i="1"/>
  <c r="BP32" i="1"/>
  <c r="BQ32" i="1"/>
  <c r="BR32" i="1"/>
  <c r="AS32" i="1"/>
  <c r="AB32" i="1"/>
  <c r="BX32" i="1"/>
  <c r="BY32" i="1"/>
  <c r="AA32" i="1"/>
  <c r="AC32" i="1"/>
  <c r="AF32" i="1"/>
  <c r="CA32" i="1"/>
  <c r="AO33" i="1"/>
  <c r="AP33" i="1"/>
  <c r="AQ33" i="1"/>
  <c r="AR33" i="1"/>
  <c r="AT33" i="1"/>
  <c r="AU33" i="1"/>
  <c r="AV33" i="1"/>
  <c r="AW33" i="1"/>
  <c r="AX33" i="1"/>
  <c r="AY33" i="1"/>
  <c r="AZ33" i="1"/>
  <c r="BA33" i="1"/>
  <c r="AI33" i="1"/>
  <c r="AJ33" i="1"/>
  <c r="AK33" i="1"/>
  <c r="AL33" i="1"/>
  <c r="AM33" i="1"/>
  <c r="AN33" i="1"/>
  <c r="BB33" i="1"/>
  <c r="BC33" i="1"/>
  <c r="BD33" i="1"/>
  <c r="BE33" i="1"/>
  <c r="BL33" i="1"/>
  <c r="BM33" i="1"/>
  <c r="BN33" i="1"/>
  <c r="BO33" i="1"/>
  <c r="BP33" i="1"/>
  <c r="BQ33" i="1"/>
  <c r="BR33" i="1"/>
  <c r="AS33" i="1"/>
  <c r="AB33" i="1"/>
  <c r="BX33" i="1"/>
  <c r="BY33" i="1"/>
  <c r="AA33" i="1"/>
  <c r="AC33" i="1"/>
  <c r="AF33" i="1"/>
  <c r="CA33" i="1"/>
  <c r="AO34" i="1"/>
  <c r="AP34" i="1"/>
  <c r="AQ34" i="1"/>
  <c r="AR34" i="1"/>
  <c r="AT34" i="1"/>
  <c r="AU34" i="1"/>
  <c r="AV34" i="1"/>
  <c r="AW34" i="1"/>
  <c r="AX34" i="1"/>
  <c r="AY34" i="1"/>
  <c r="AZ34" i="1"/>
  <c r="BA34" i="1"/>
  <c r="AI34" i="1"/>
  <c r="AJ34" i="1"/>
  <c r="AK34" i="1"/>
  <c r="AL34" i="1"/>
  <c r="AM34" i="1"/>
  <c r="AN34" i="1"/>
  <c r="BB34" i="1"/>
  <c r="BC34" i="1"/>
  <c r="BD34" i="1"/>
  <c r="BE34" i="1"/>
  <c r="BL34" i="1"/>
  <c r="BM34" i="1"/>
  <c r="BN34" i="1"/>
  <c r="BO34" i="1"/>
  <c r="BP34" i="1"/>
  <c r="BQ34" i="1"/>
  <c r="BR34" i="1"/>
  <c r="AS34" i="1"/>
  <c r="AB34" i="1"/>
  <c r="BX34" i="1"/>
  <c r="BY34" i="1"/>
  <c r="AA34" i="1"/>
  <c r="AC34" i="1"/>
  <c r="AF34" i="1"/>
  <c r="CA34" i="1"/>
  <c r="AO35" i="1"/>
  <c r="AP35" i="1"/>
  <c r="AQ35" i="1"/>
  <c r="AR35" i="1"/>
  <c r="AT35" i="1"/>
  <c r="AU35" i="1"/>
  <c r="AV35" i="1"/>
  <c r="AW35" i="1"/>
  <c r="AX35" i="1"/>
  <c r="AY35" i="1"/>
  <c r="AZ35" i="1"/>
  <c r="BA35" i="1"/>
  <c r="AI35" i="1"/>
  <c r="AJ35" i="1"/>
  <c r="AK35" i="1"/>
  <c r="AL35" i="1"/>
  <c r="AM35" i="1"/>
  <c r="AN35" i="1"/>
  <c r="BB35" i="1"/>
  <c r="BC35" i="1"/>
  <c r="BD35" i="1"/>
  <c r="BE35" i="1"/>
  <c r="BL35" i="1"/>
  <c r="BM35" i="1"/>
  <c r="BN35" i="1"/>
  <c r="BO35" i="1"/>
  <c r="BP35" i="1"/>
  <c r="BQ35" i="1"/>
  <c r="BR35" i="1"/>
  <c r="AS35" i="1"/>
  <c r="AB35" i="1"/>
  <c r="BX35" i="1"/>
  <c r="BY35" i="1"/>
  <c r="AA35" i="1"/>
  <c r="AC35" i="1"/>
  <c r="AF35" i="1"/>
  <c r="CA35" i="1"/>
  <c r="AO36" i="1"/>
  <c r="AP36" i="1"/>
  <c r="AQ36" i="1"/>
  <c r="AR36" i="1"/>
  <c r="AT36" i="1"/>
  <c r="AU36" i="1"/>
  <c r="AV36" i="1"/>
  <c r="AW36" i="1"/>
  <c r="AX36" i="1"/>
  <c r="AY36" i="1"/>
  <c r="AZ36" i="1"/>
  <c r="BA36" i="1"/>
  <c r="AI36" i="1"/>
  <c r="AJ36" i="1"/>
  <c r="AK36" i="1"/>
  <c r="AL36" i="1"/>
  <c r="AM36" i="1"/>
  <c r="AN36" i="1"/>
  <c r="BB36" i="1"/>
  <c r="BC36" i="1"/>
  <c r="BD36" i="1"/>
  <c r="BE36" i="1"/>
  <c r="BL36" i="1"/>
  <c r="BM36" i="1"/>
  <c r="BN36" i="1"/>
  <c r="BO36" i="1"/>
  <c r="BP36" i="1"/>
  <c r="BQ36" i="1"/>
  <c r="BR36" i="1"/>
  <c r="AS36" i="1"/>
  <c r="AB36" i="1"/>
  <c r="BX36" i="1"/>
  <c r="BY36" i="1"/>
  <c r="AA36" i="1"/>
  <c r="AC36" i="1"/>
  <c r="AF36" i="1"/>
  <c r="CA36" i="1"/>
  <c r="AO37" i="1"/>
  <c r="AP37" i="1"/>
  <c r="AQ37" i="1"/>
  <c r="AR37" i="1"/>
  <c r="AT37" i="1"/>
  <c r="AU37" i="1"/>
  <c r="AV37" i="1"/>
  <c r="AW37" i="1"/>
  <c r="AX37" i="1"/>
  <c r="AY37" i="1"/>
  <c r="AZ37" i="1"/>
  <c r="BA37" i="1"/>
  <c r="AI37" i="1"/>
  <c r="AJ37" i="1"/>
  <c r="AK37" i="1"/>
  <c r="AL37" i="1"/>
  <c r="AM37" i="1"/>
  <c r="AN37" i="1"/>
  <c r="BB37" i="1"/>
  <c r="BC37" i="1"/>
  <c r="BD37" i="1"/>
  <c r="BE37" i="1"/>
  <c r="BL37" i="1"/>
  <c r="BM37" i="1"/>
  <c r="BN37" i="1"/>
  <c r="BO37" i="1"/>
  <c r="BP37" i="1"/>
  <c r="BQ37" i="1"/>
  <c r="BR37" i="1"/>
  <c r="AS37" i="1"/>
  <c r="AB37" i="1"/>
  <c r="BX37" i="1"/>
  <c r="BY37" i="1"/>
  <c r="AA37" i="1"/>
  <c r="AC37" i="1"/>
  <c r="AF37" i="1"/>
  <c r="CA37" i="1"/>
  <c r="AO38" i="1"/>
  <c r="AP38" i="1"/>
  <c r="AQ38" i="1"/>
  <c r="AR38" i="1"/>
  <c r="AT38" i="1"/>
  <c r="AU38" i="1"/>
  <c r="AV38" i="1"/>
  <c r="AW38" i="1"/>
  <c r="AX38" i="1"/>
  <c r="AY38" i="1"/>
  <c r="AZ38" i="1"/>
  <c r="BA38" i="1"/>
  <c r="AI38" i="1"/>
  <c r="AJ38" i="1"/>
  <c r="AK38" i="1"/>
  <c r="AL38" i="1"/>
  <c r="AM38" i="1"/>
  <c r="AN38" i="1"/>
  <c r="BB38" i="1"/>
  <c r="BC38" i="1"/>
  <c r="BD38" i="1"/>
  <c r="BE38" i="1"/>
  <c r="BL38" i="1"/>
  <c r="BM38" i="1"/>
  <c r="BN38" i="1"/>
  <c r="BO38" i="1"/>
  <c r="BP38" i="1"/>
  <c r="BQ38" i="1"/>
  <c r="BR38" i="1"/>
  <c r="AS38" i="1"/>
  <c r="AB38" i="1"/>
  <c r="BX38" i="1"/>
  <c r="BY38" i="1"/>
  <c r="AA38" i="1"/>
  <c r="AC38" i="1"/>
  <c r="AF38" i="1"/>
  <c r="CA38" i="1"/>
  <c r="AO39" i="1"/>
  <c r="AP39" i="1"/>
  <c r="AQ39" i="1"/>
  <c r="AR39" i="1"/>
  <c r="AT39" i="1"/>
  <c r="AU39" i="1"/>
  <c r="AV39" i="1"/>
  <c r="AW39" i="1"/>
  <c r="AX39" i="1"/>
  <c r="AY39" i="1"/>
  <c r="AZ39" i="1"/>
  <c r="BA39" i="1"/>
  <c r="AI39" i="1"/>
  <c r="AJ39" i="1"/>
  <c r="AK39" i="1"/>
  <c r="AL39" i="1"/>
  <c r="AM39" i="1"/>
  <c r="AN39" i="1"/>
  <c r="BB39" i="1"/>
  <c r="BC39" i="1"/>
  <c r="BD39" i="1"/>
  <c r="BE39" i="1"/>
  <c r="BL39" i="1"/>
  <c r="BM39" i="1"/>
  <c r="BN39" i="1"/>
  <c r="BO39" i="1"/>
  <c r="BP39" i="1"/>
  <c r="BQ39" i="1"/>
  <c r="BR39" i="1"/>
  <c r="AS39" i="1"/>
  <c r="AB39" i="1"/>
  <c r="BX39" i="1"/>
  <c r="BY39" i="1"/>
  <c r="AA39" i="1"/>
  <c r="AC39" i="1"/>
  <c r="AF39" i="1"/>
  <c r="CA39" i="1"/>
  <c r="AO40" i="1"/>
  <c r="AP40" i="1"/>
  <c r="AQ40" i="1"/>
  <c r="AR40" i="1"/>
  <c r="AT40" i="1"/>
  <c r="AU40" i="1"/>
  <c r="AV40" i="1"/>
  <c r="AW40" i="1"/>
  <c r="AX40" i="1"/>
  <c r="AY40" i="1"/>
  <c r="AZ40" i="1"/>
  <c r="BA40" i="1"/>
  <c r="AI40" i="1"/>
  <c r="AJ40" i="1"/>
  <c r="AK40" i="1"/>
  <c r="AL40" i="1"/>
  <c r="AM40" i="1"/>
  <c r="AN40" i="1"/>
  <c r="BB40" i="1"/>
  <c r="BC40" i="1"/>
  <c r="BD40" i="1"/>
  <c r="BE40" i="1"/>
  <c r="BL40" i="1"/>
  <c r="BM40" i="1"/>
  <c r="BN40" i="1"/>
  <c r="BO40" i="1"/>
  <c r="BP40" i="1"/>
  <c r="BQ40" i="1"/>
  <c r="BR40" i="1"/>
  <c r="AS40" i="1"/>
  <c r="AB40" i="1"/>
  <c r="BX40" i="1"/>
  <c r="BY40" i="1"/>
  <c r="AA40" i="1"/>
  <c r="AC40" i="1"/>
  <c r="AF40" i="1"/>
  <c r="CA40" i="1"/>
  <c r="AO41" i="1"/>
  <c r="AP41" i="1"/>
  <c r="AQ41" i="1"/>
  <c r="AR41" i="1"/>
  <c r="AT41" i="1"/>
  <c r="AU41" i="1"/>
  <c r="AV41" i="1"/>
  <c r="AW41" i="1"/>
  <c r="AX41" i="1"/>
  <c r="AY41" i="1"/>
  <c r="AZ41" i="1"/>
  <c r="BA41" i="1"/>
  <c r="AI41" i="1"/>
  <c r="AJ41" i="1"/>
  <c r="AK41" i="1"/>
  <c r="AL41" i="1"/>
  <c r="AM41" i="1"/>
  <c r="AN41" i="1"/>
  <c r="BB41" i="1"/>
  <c r="BC41" i="1"/>
  <c r="BD41" i="1"/>
  <c r="BE41" i="1"/>
  <c r="BL41" i="1"/>
  <c r="BM41" i="1"/>
  <c r="BN41" i="1"/>
  <c r="BO41" i="1"/>
  <c r="BP41" i="1"/>
  <c r="BQ41" i="1"/>
  <c r="BR41" i="1"/>
  <c r="AS41" i="1"/>
  <c r="AB41" i="1"/>
  <c r="BX41" i="1"/>
  <c r="BY41" i="1"/>
  <c r="AA41" i="1"/>
  <c r="AC41" i="1"/>
  <c r="AF41" i="1"/>
  <c r="CA41" i="1"/>
  <c r="AO42" i="1"/>
  <c r="AP42" i="1"/>
  <c r="AQ42" i="1"/>
  <c r="AR42" i="1"/>
  <c r="AT42" i="1"/>
  <c r="AU42" i="1"/>
  <c r="AV42" i="1"/>
  <c r="AW42" i="1"/>
  <c r="AX42" i="1"/>
  <c r="AY42" i="1"/>
  <c r="AZ42" i="1"/>
  <c r="BA42" i="1"/>
  <c r="AI42" i="1"/>
  <c r="AJ42" i="1"/>
  <c r="AK42" i="1"/>
  <c r="AL42" i="1"/>
  <c r="AM42" i="1"/>
  <c r="AN42" i="1"/>
  <c r="BB42" i="1"/>
  <c r="BC42" i="1"/>
  <c r="BD42" i="1"/>
  <c r="BE42" i="1"/>
  <c r="BL42" i="1"/>
  <c r="BM42" i="1"/>
  <c r="BN42" i="1"/>
  <c r="BO42" i="1"/>
  <c r="BP42" i="1"/>
  <c r="BQ42" i="1"/>
  <c r="BR42" i="1"/>
  <c r="AS42" i="1"/>
  <c r="AB42" i="1"/>
  <c r="BX42" i="1"/>
  <c r="BY42" i="1"/>
  <c r="AA42" i="1"/>
  <c r="AC42" i="1"/>
  <c r="AF42" i="1"/>
  <c r="CA42" i="1"/>
  <c r="AO43" i="1"/>
  <c r="AP43" i="1"/>
  <c r="AQ43" i="1"/>
  <c r="AR43" i="1"/>
  <c r="AT43" i="1"/>
  <c r="AU43" i="1"/>
  <c r="AV43" i="1"/>
  <c r="AW43" i="1"/>
  <c r="AX43" i="1"/>
  <c r="AY43" i="1"/>
  <c r="AZ43" i="1"/>
  <c r="BA43" i="1"/>
  <c r="AI43" i="1"/>
  <c r="AJ43" i="1"/>
  <c r="AK43" i="1"/>
  <c r="AL43" i="1"/>
  <c r="AM43" i="1"/>
  <c r="AN43" i="1"/>
  <c r="BB43" i="1"/>
  <c r="BC43" i="1"/>
  <c r="BD43" i="1"/>
  <c r="BE43" i="1"/>
  <c r="BL43" i="1"/>
  <c r="BM43" i="1"/>
  <c r="BN43" i="1"/>
  <c r="BO43" i="1"/>
  <c r="BP43" i="1"/>
  <c r="BQ43" i="1"/>
  <c r="BR43" i="1"/>
  <c r="AS43" i="1"/>
  <c r="AB43" i="1"/>
  <c r="BX43" i="1"/>
  <c r="BY43" i="1"/>
  <c r="AA43" i="1"/>
  <c r="AC43" i="1"/>
  <c r="AF43" i="1"/>
  <c r="CA43" i="1"/>
  <c r="AO44" i="1"/>
  <c r="AP44" i="1"/>
  <c r="AQ44" i="1"/>
  <c r="AR44" i="1"/>
  <c r="AT44" i="1"/>
  <c r="AU44" i="1"/>
  <c r="AV44" i="1"/>
  <c r="AW44" i="1"/>
  <c r="AX44" i="1"/>
  <c r="AY44" i="1"/>
  <c r="AZ44" i="1"/>
  <c r="BA44" i="1"/>
  <c r="AI44" i="1"/>
  <c r="AJ44" i="1"/>
  <c r="AK44" i="1"/>
  <c r="AL44" i="1"/>
  <c r="AM44" i="1"/>
  <c r="AN44" i="1"/>
  <c r="BB44" i="1"/>
  <c r="BC44" i="1"/>
  <c r="BD44" i="1"/>
  <c r="BE44" i="1"/>
  <c r="BL44" i="1"/>
  <c r="BM44" i="1"/>
  <c r="BN44" i="1"/>
  <c r="BO44" i="1"/>
  <c r="BP44" i="1"/>
  <c r="BQ44" i="1"/>
  <c r="BR44" i="1"/>
  <c r="AS44" i="1"/>
  <c r="AB44" i="1"/>
  <c r="BX44" i="1"/>
  <c r="BY44" i="1"/>
  <c r="AA44" i="1"/>
  <c r="AC44" i="1"/>
  <c r="AF44" i="1"/>
  <c r="CA44" i="1"/>
  <c r="AO45" i="1"/>
  <c r="AP45" i="1"/>
  <c r="AQ45" i="1"/>
  <c r="AR45" i="1"/>
  <c r="AT45" i="1"/>
  <c r="AU45" i="1"/>
  <c r="AV45" i="1"/>
  <c r="AW45" i="1"/>
  <c r="AX45" i="1"/>
  <c r="AY45" i="1"/>
  <c r="AZ45" i="1"/>
  <c r="BA45" i="1"/>
  <c r="AI45" i="1"/>
  <c r="AJ45" i="1"/>
  <c r="AK45" i="1"/>
  <c r="AL45" i="1"/>
  <c r="AM45" i="1"/>
  <c r="AN45" i="1"/>
  <c r="BB45" i="1"/>
  <c r="BC45" i="1"/>
  <c r="BD45" i="1"/>
  <c r="BE45" i="1"/>
  <c r="BL45" i="1"/>
  <c r="BM45" i="1"/>
  <c r="BN45" i="1"/>
  <c r="BO45" i="1"/>
  <c r="BP45" i="1"/>
  <c r="BQ45" i="1"/>
  <c r="BR45" i="1"/>
  <c r="AS45" i="1"/>
  <c r="AB45" i="1"/>
  <c r="BX45" i="1"/>
  <c r="BY45" i="1"/>
  <c r="AA45" i="1"/>
  <c r="AC45" i="1"/>
  <c r="AF45" i="1"/>
  <c r="CA45" i="1"/>
  <c r="AO46" i="1"/>
  <c r="AP46" i="1"/>
  <c r="AQ46" i="1"/>
  <c r="AR46" i="1"/>
  <c r="AT46" i="1"/>
  <c r="AU46" i="1"/>
  <c r="AV46" i="1"/>
  <c r="AW46" i="1"/>
  <c r="AX46" i="1"/>
  <c r="AY46" i="1"/>
  <c r="AZ46" i="1"/>
  <c r="BA46" i="1"/>
  <c r="AI46" i="1"/>
  <c r="AJ46" i="1"/>
  <c r="AK46" i="1"/>
  <c r="AL46" i="1"/>
  <c r="AM46" i="1"/>
  <c r="AN46" i="1"/>
  <c r="BB46" i="1"/>
  <c r="BC46" i="1"/>
  <c r="BD46" i="1"/>
  <c r="BE46" i="1"/>
  <c r="BL46" i="1"/>
  <c r="BM46" i="1"/>
  <c r="BN46" i="1"/>
  <c r="BO46" i="1"/>
  <c r="BP46" i="1"/>
  <c r="BQ46" i="1"/>
  <c r="BR46" i="1"/>
  <c r="AS46" i="1"/>
  <c r="AB46" i="1"/>
  <c r="BX46" i="1"/>
  <c r="BY46" i="1"/>
  <c r="AA46" i="1"/>
  <c r="AC46" i="1"/>
  <c r="AF46" i="1"/>
  <c r="CA46" i="1"/>
  <c r="AO47" i="1"/>
  <c r="AP47" i="1"/>
  <c r="AQ47" i="1"/>
  <c r="AR47" i="1"/>
  <c r="AT47" i="1"/>
  <c r="AU47" i="1"/>
  <c r="AV47" i="1"/>
  <c r="AW47" i="1"/>
  <c r="AX47" i="1"/>
  <c r="AY47" i="1"/>
  <c r="AZ47" i="1"/>
  <c r="BA47" i="1"/>
  <c r="AI47" i="1"/>
  <c r="AJ47" i="1"/>
  <c r="AK47" i="1"/>
  <c r="AL47" i="1"/>
  <c r="AM47" i="1"/>
  <c r="AN47" i="1"/>
  <c r="BB47" i="1"/>
  <c r="BC47" i="1"/>
  <c r="BD47" i="1"/>
  <c r="BE47" i="1"/>
  <c r="BL47" i="1"/>
  <c r="BM47" i="1"/>
  <c r="BN47" i="1"/>
  <c r="BO47" i="1"/>
  <c r="BP47" i="1"/>
  <c r="BQ47" i="1"/>
  <c r="BR47" i="1"/>
  <c r="AS47" i="1"/>
  <c r="AB47" i="1"/>
  <c r="BX47" i="1"/>
  <c r="BY47" i="1"/>
  <c r="AA47" i="1"/>
  <c r="AC47" i="1"/>
  <c r="AF47" i="1"/>
  <c r="CA47" i="1"/>
  <c r="AO48" i="1"/>
  <c r="AP48" i="1"/>
  <c r="AQ48" i="1"/>
  <c r="AR48" i="1"/>
  <c r="AT48" i="1"/>
  <c r="AU48" i="1"/>
  <c r="AV48" i="1"/>
  <c r="AW48" i="1"/>
  <c r="AX48" i="1"/>
  <c r="AY48" i="1"/>
  <c r="AZ48" i="1"/>
  <c r="BA48" i="1"/>
  <c r="AI48" i="1"/>
  <c r="AJ48" i="1"/>
  <c r="AK48" i="1"/>
  <c r="AL48" i="1"/>
  <c r="AM48" i="1"/>
  <c r="AN48" i="1"/>
  <c r="BB48" i="1"/>
  <c r="BC48" i="1"/>
  <c r="BD48" i="1"/>
  <c r="BE48" i="1"/>
  <c r="BL48" i="1"/>
  <c r="BM48" i="1"/>
  <c r="BN48" i="1"/>
  <c r="BO48" i="1"/>
  <c r="BP48" i="1"/>
  <c r="BQ48" i="1"/>
  <c r="BR48" i="1"/>
  <c r="AS48" i="1"/>
  <c r="AB48" i="1"/>
  <c r="BX48" i="1"/>
  <c r="BY48" i="1"/>
  <c r="AA48" i="1"/>
  <c r="AC48" i="1"/>
  <c r="AF48" i="1"/>
  <c r="CA48" i="1"/>
  <c r="AO49" i="1"/>
  <c r="AP49" i="1"/>
  <c r="AQ49" i="1"/>
  <c r="AR49" i="1"/>
  <c r="AT49" i="1"/>
  <c r="AU49" i="1"/>
  <c r="AV49" i="1"/>
  <c r="AW49" i="1"/>
  <c r="AX49" i="1"/>
  <c r="AY49" i="1"/>
  <c r="AZ49" i="1"/>
  <c r="BA49" i="1"/>
  <c r="AI49" i="1"/>
  <c r="AJ49" i="1"/>
  <c r="AK49" i="1"/>
  <c r="AL49" i="1"/>
  <c r="AM49" i="1"/>
  <c r="AN49" i="1"/>
  <c r="BB49" i="1"/>
  <c r="BC49" i="1"/>
  <c r="BD49" i="1"/>
  <c r="BE49" i="1"/>
  <c r="BL49" i="1"/>
  <c r="BM49" i="1"/>
  <c r="BN49" i="1"/>
  <c r="BO49" i="1"/>
  <c r="BP49" i="1"/>
  <c r="BQ49" i="1"/>
  <c r="BR49" i="1"/>
  <c r="AS49" i="1"/>
  <c r="AB49" i="1"/>
  <c r="BX49" i="1"/>
  <c r="BY49" i="1"/>
  <c r="AA49" i="1"/>
  <c r="AC49" i="1"/>
  <c r="AF49" i="1"/>
  <c r="CA49" i="1"/>
  <c r="AO50" i="1"/>
  <c r="AP50" i="1"/>
  <c r="AQ50" i="1"/>
  <c r="AR50" i="1"/>
  <c r="AT50" i="1"/>
  <c r="AU50" i="1"/>
  <c r="AV50" i="1"/>
  <c r="AW50" i="1"/>
  <c r="AX50" i="1"/>
  <c r="AY50" i="1"/>
  <c r="AZ50" i="1"/>
  <c r="BA50" i="1"/>
  <c r="AI50" i="1"/>
  <c r="AJ50" i="1"/>
  <c r="AK50" i="1"/>
  <c r="AL50" i="1"/>
  <c r="AM50" i="1"/>
  <c r="AN50" i="1"/>
  <c r="BB50" i="1"/>
  <c r="BC50" i="1"/>
  <c r="BD50" i="1"/>
  <c r="BE50" i="1"/>
  <c r="BL50" i="1"/>
  <c r="BM50" i="1"/>
  <c r="BN50" i="1"/>
  <c r="BO50" i="1"/>
  <c r="BP50" i="1"/>
  <c r="BQ50" i="1"/>
  <c r="BR50" i="1"/>
  <c r="AS50" i="1"/>
  <c r="AB50" i="1"/>
  <c r="BX50" i="1"/>
  <c r="BY50" i="1"/>
  <c r="AA50" i="1"/>
  <c r="AC50" i="1"/>
  <c r="AF50" i="1"/>
  <c r="CA50" i="1"/>
  <c r="AO51" i="1"/>
  <c r="AP51" i="1"/>
  <c r="AQ51" i="1"/>
  <c r="AR51" i="1"/>
  <c r="AT51" i="1"/>
  <c r="AU51" i="1"/>
  <c r="AV51" i="1"/>
  <c r="AW51" i="1"/>
  <c r="AX51" i="1"/>
  <c r="AY51" i="1"/>
  <c r="AZ51" i="1"/>
  <c r="BA51" i="1"/>
  <c r="AI51" i="1"/>
  <c r="AJ51" i="1"/>
  <c r="AK51" i="1"/>
  <c r="AL51" i="1"/>
  <c r="AM51" i="1"/>
  <c r="AN51" i="1"/>
  <c r="BB51" i="1"/>
  <c r="BC51" i="1"/>
  <c r="BD51" i="1"/>
  <c r="BE51" i="1"/>
  <c r="BL51" i="1"/>
  <c r="BM51" i="1"/>
  <c r="BN51" i="1"/>
  <c r="BO51" i="1"/>
  <c r="BP51" i="1"/>
  <c r="BQ51" i="1"/>
  <c r="BR51" i="1"/>
  <c r="AS51" i="1"/>
  <c r="AB51" i="1"/>
  <c r="BX51" i="1"/>
  <c r="BY51" i="1"/>
  <c r="AA51" i="1"/>
  <c r="AC51" i="1"/>
  <c r="AF51" i="1"/>
  <c r="CA51" i="1"/>
  <c r="AO52" i="1"/>
  <c r="AP52" i="1"/>
  <c r="AQ52" i="1"/>
  <c r="AR52" i="1"/>
  <c r="AT52" i="1"/>
  <c r="AU52" i="1"/>
  <c r="AV52" i="1"/>
  <c r="AW52" i="1"/>
  <c r="AX52" i="1"/>
  <c r="AY52" i="1"/>
  <c r="AZ52" i="1"/>
  <c r="BA52" i="1"/>
  <c r="AI52" i="1"/>
  <c r="AJ52" i="1"/>
  <c r="AK52" i="1"/>
  <c r="AL52" i="1"/>
  <c r="AM52" i="1"/>
  <c r="AN52" i="1"/>
  <c r="BB52" i="1"/>
  <c r="BC52" i="1"/>
  <c r="BD52" i="1"/>
  <c r="BE52" i="1"/>
  <c r="BL52" i="1"/>
  <c r="BM52" i="1"/>
  <c r="BN52" i="1"/>
  <c r="BO52" i="1"/>
  <c r="BP52" i="1"/>
  <c r="BQ52" i="1"/>
  <c r="BR52" i="1"/>
  <c r="AS52" i="1"/>
  <c r="AB52" i="1"/>
  <c r="BX52" i="1"/>
  <c r="BY52" i="1"/>
  <c r="AA52" i="1"/>
  <c r="AC52" i="1"/>
  <c r="AF52" i="1"/>
  <c r="CA52" i="1"/>
  <c r="AO53" i="1"/>
  <c r="AP53" i="1"/>
  <c r="AQ53" i="1"/>
  <c r="AR53" i="1"/>
  <c r="AT53" i="1"/>
  <c r="AU53" i="1"/>
  <c r="AV53" i="1"/>
  <c r="AW53" i="1"/>
  <c r="AX53" i="1"/>
  <c r="AY53" i="1"/>
  <c r="AZ53" i="1"/>
  <c r="BA53" i="1"/>
  <c r="AI53" i="1"/>
  <c r="AJ53" i="1"/>
  <c r="AK53" i="1"/>
  <c r="AL53" i="1"/>
  <c r="AM53" i="1"/>
  <c r="AN53" i="1"/>
  <c r="BB53" i="1"/>
  <c r="BC53" i="1"/>
  <c r="BD53" i="1"/>
  <c r="BE53" i="1"/>
  <c r="BL53" i="1"/>
  <c r="BM53" i="1"/>
  <c r="BN53" i="1"/>
  <c r="BO53" i="1"/>
  <c r="BP53" i="1"/>
  <c r="BQ53" i="1"/>
  <c r="BR53" i="1"/>
  <c r="AS53" i="1"/>
  <c r="AB53" i="1"/>
  <c r="BX53" i="1"/>
  <c r="BY53" i="1"/>
  <c r="AA53" i="1"/>
  <c r="AC53" i="1"/>
  <c r="AF53" i="1"/>
  <c r="CA53" i="1"/>
  <c r="AO54" i="1"/>
  <c r="AP54" i="1"/>
  <c r="AQ54" i="1"/>
  <c r="AR54" i="1"/>
  <c r="AT54" i="1"/>
  <c r="AU54" i="1"/>
  <c r="AV54" i="1"/>
  <c r="AW54" i="1"/>
  <c r="AX54" i="1"/>
  <c r="AY54" i="1"/>
  <c r="AZ54" i="1"/>
  <c r="BA54" i="1"/>
  <c r="AI54" i="1"/>
  <c r="AJ54" i="1"/>
  <c r="AK54" i="1"/>
  <c r="AL54" i="1"/>
  <c r="AM54" i="1"/>
  <c r="AN54" i="1"/>
  <c r="BB54" i="1"/>
  <c r="BC54" i="1"/>
  <c r="BD54" i="1"/>
  <c r="BE54" i="1"/>
  <c r="BL54" i="1"/>
  <c r="BM54" i="1"/>
  <c r="BN54" i="1"/>
  <c r="BO54" i="1"/>
  <c r="BP54" i="1"/>
  <c r="BQ54" i="1"/>
  <c r="BR54" i="1"/>
  <c r="AS54" i="1"/>
  <c r="AB54" i="1"/>
  <c r="BX54" i="1"/>
  <c r="BY54" i="1"/>
  <c r="AA54" i="1"/>
  <c r="AC54" i="1"/>
  <c r="AF54" i="1"/>
  <c r="CA54" i="1"/>
  <c r="AO55" i="1"/>
  <c r="AP55" i="1"/>
  <c r="AQ55" i="1"/>
  <c r="AR55" i="1"/>
  <c r="AT55" i="1"/>
  <c r="AU55" i="1"/>
  <c r="AV55" i="1"/>
  <c r="AW55" i="1"/>
  <c r="AX55" i="1"/>
  <c r="AY55" i="1"/>
  <c r="AZ55" i="1"/>
  <c r="BA55" i="1"/>
  <c r="AI55" i="1"/>
  <c r="AJ55" i="1"/>
  <c r="AK55" i="1"/>
  <c r="AL55" i="1"/>
  <c r="AM55" i="1"/>
  <c r="AN55" i="1"/>
  <c r="BB55" i="1"/>
  <c r="BC55" i="1"/>
  <c r="BD55" i="1"/>
  <c r="BE55" i="1"/>
  <c r="BL55" i="1"/>
  <c r="BM55" i="1"/>
  <c r="BN55" i="1"/>
  <c r="BO55" i="1"/>
  <c r="BP55" i="1"/>
  <c r="BQ55" i="1"/>
  <c r="BR55" i="1"/>
  <c r="AS55" i="1"/>
  <c r="AB55" i="1"/>
  <c r="BX55" i="1"/>
  <c r="BY55" i="1"/>
  <c r="AA55" i="1"/>
  <c r="AC55" i="1"/>
  <c r="AF55" i="1"/>
  <c r="CA55" i="1"/>
  <c r="AO56" i="1"/>
  <c r="AP56" i="1"/>
  <c r="AQ56" i="1"/>
  <c r="AR56" i="1"/>
  <c r="AT56" i="1"/>
  <c r="AU56" i="1"/>
  <c r="AV56" i="1"/>
  <c r="AW56" i="1"/>
  <c r="AX56" i="1"/>
  <c r="AY56" i="1"/>
  <c r="AZ56" i="1"/>
  <c r="BA56" i="1"/>
  <c r="AI56" i="1"/>
  <c r="AJ56" i="1"/>
  <c r="AK56" i="1"/>
  <c r="AL56" i="1"/>
  <c r="AM56" i="1"/>
  <c r="AN56" i="1"/>
  <c r="BB56" i="1"/>
  <c r="BC56" i="1"/>
  <c r="BD56" i="1"/>
  <c r="BE56" i="1"/>
  <c r="BL56" i="1"/>
  <c r="BM56" i="1"/>
  <c r="BN56" i="1"/>
  <c r="BO56" i="1"/>
  <c r="BP56" i="1"/>
  <c r="BQ56" i="1"/>
  <c r="BR56" i="1"/>
  <c r="AS56" i="1"/>
  <c r="AB56" i="1"/>
  <c r="BX56" i="1"/>
  <c r="BY56" i="1"/>
  <c r="AA56" i="1"/>
  <c r="AC56" i="1"/>
  <c r="AF56" i="1"/>
  <c r="CA56" i="1"/>
  <c r="AO57" i="1"/>
  <c r="AP57" i="1"/>
  <c r="AQ57" i="1"/>
  <c r="AR57" i="1"/>
  <c r="AT57" i="1"/>
  <c r="AU57" i="1"/>
  <c r="AV57" i="1"/>
  <c r="AW57" i="1"/>
  <c r="AX57" i="1"/>
  <c r="AY57" i="1"/>
  <c r="AZ57" i="1"/>
  <c r="BA57" i="1"/>
  <c r="AI57" i="1"/>
  <c r="AJ57" i="1"/>
  <c r="AK57" i="1"/>
  <c r="AL57" i="1"/>
  <c r="AM57" i="1"/>
  <c r="AN57" i="1"/>
  <c r="BB57" i="1"/>
  <c r="BC57" i="1"/>
  <c r="BD57" i="1"/>
  <c r="BE57" i="1"/>
  <c r="BL57" i="1"/>
  <c r="BM57" i="1"/>
  <c r="BN57" i="1"/>
  <c r="BO57" i="1"/>
  <c r="BP57" i="1"/>
  <c r="BQ57" i="1"/>
  <c r="BR57" i="1"/>
  <c r="AS57" i="1"/>
  <c r="AB57" i="1"/>
  <c r="BX57" i="1"/>
  <c r="BY57" i="1"/>
  <c r="AA57" i="1"/>
  <c r="AC57" i="1"/>
  <c r="AF57" i="1"/>
  <c r="CA57" i="1"/>
  <c r="AO58" i="1"/>
  <c r="AP58" i="1"/>
  <c r="AQ58" i="1"/>
  <c r="AR58" i="1"/>
  <c r="AT58" i="1"/>
  <c r="AU58" i="1"/>
  <c r="AV58" i="1"/>
  <c r="AW58" i="1"/>
  <c r="AX58" i="1"/>
  <c r="AY58" i="1"/>
  <c r="AZ58" i="1"/>
  <c r="BA58" i="1"/>
  <c r="AI58" i="1"/>
  <c r="AJ58" i="1"/>
  <c r="AK58" i="1"/>
  <c r="AL58" i="1"/>
  <c r="AM58" i="1"/>
  <c r="AN58" i="1"/>
  <c r="BB58" i="1"/>
  <c r="BC58" i="1"/>
  <c r="BD58" i="1"/>
  <c r="BE58" i="1"/>
  <c r="BL58" i="1"/>
  <c r="BM58" i="1"/>
  <c r="BN58" i="1"/>
  <c r="BO58" i="1"/>
  <c r="BP58" i="1"/>
  <c r="BQ58" i="1"/>
  <c r="BR58" i="1"/>
  <c r="AS58" i="1"/>
  <c r="AB58" i="1"/>
  <c r="BX58" i="1"/>
  <c r="BY58" i="1"/>
  <c r="AA58" i="1"/>
  <c r="AC58" i="1"/>
  <c r="AF58" i="1"/>
  <c r="CA58" i="1"/>
  <c r="AO59" i="1"/>
  <c r="AP59" i="1"/>
  <c r="AQ59" i="1"/>
  <c r="AR59" i="1"/>
  <c r="AT59" i="1"/>
  <c r="AU59" i="1"/>
  <c r="AV59" i="1"/>
  <c r="AW59" i="1"/>
  <c r="AX59" i="1"/>
  <c r="AY59" i="1"/>
  <c r="AZ59" i="1"/>
  <c r="BA59" i="1"/>
  <c r="AI59" i="1"/>
  <c r="AJ59" i="1"/>
  <c r="AK59" i="1"/>
  <c r="AL59" i="1"/>
  <c r="AM59" i="1"/>
  <c r="AN59" i="1"/>
  <c r="BB59" i="1"/>
  <c r="BC59" i="1"/>
  <c r="BD59" i="1"/>
  <c r="BE59" i="1"/>
  <c r="BL59" i="1"/>
  <c r="BM59" i="1"/>
  <c r="BN59" i="1"/>
  <c r="BO59" i="1"/>
  <c r="BP59" i="1"/>
  <c r="BQ59" i="1"/>
  <c r="BR59" i="1"/>
  <c r="AS59" i="1"/>
  <c r="AB59" i="1"/>
  <c r="BX59" i="1"/>
  <c r="BY59" i="1"/>
  <c r="AA59" i="1"/>
  <c r="AC59" i="1"/>
  <c r="AF59" i="1"/>
  <c r="CA59" i="1"/>
  <c r="AO60" i="1"/>
  <c r="AP60" i="1"/>
  <c r="AQ60" i="1"/>
  <c r="AR60" i="1"/>
  <c r="AT60" i="1"/>
  <c r="AU60" i="1"/>
  <c r="AV60" i="1"/>
  <c r="AW60" i="1"/>
  <c r="AX60" i="1"/>
  <c r="AY60" i="1"/>
  <c r="AZ60" i="1"/>
  <c r="BA60" i="1"/>
  <c r="AI60" i="1"/>
  <c r="AJ60" i="1"/>
  <c r="AK60" i="1"/>
  <c r="AL60" i="1"/>
  <c r="AM60" i="1"/>
  <c r="AN60" i="1"/>
  <c r="BB60" i="1"/>
  <c r="BC60" i="1"/>
  <c r="BD60" i="1"/>
  <c r="BE60" i="1"/>
  <c r="BL60" i="1"/>
  <c r="BM60" i="1"/>
  <c r="BN60" i="1"/>
  <c r="BO60" i="1"/>
  <c r="BP60" i="1"/>
  <c r="BQ60" i="1"/>
  <c r="BR60" i="1"/>
  <c r="AS60" i="1"/>
  <c r="AB60" i="1"/>
  <c r="BX60" i="1"/>
  <c r="BY60" i="1"/>
  <c r="AA60" i="1"/>
  <c r="AC60" i="1"/>
  <c r="AF60" i="1"/>
  <c r="CA60" i="1"/>
  <c r="AO61" i="1"/>
  <c r="AP61" i="1"/>
  <c r="AQ61" i="1"/>
  <c r="AR61" i="1"/>
  <c r="AT61" i="1"/>
  <c r="AU61" i="1"/>
  <c r="AV61" i="1"/>
  <c r="AW61" i="1"/>
  <c r="AX61" i="1"/>
  <c r="AY61" i="1"/>
  <c r="AZ61" i="1"/>
  <c r="BA61" i="1"/>
  <c r="AI61" i="1"/>
  <c r="AJ61" i="1"/>
  <c r="AK61" i="1"/>
  <c r="AL61" i="1"/>
  <c r="AM61" i="1"/>
  <c r="AN61" i="1"/>
  <c r="BB61" i="1"/>
  <c r="BC61" i="1"/>
  <c r="BD61" i="1"/>
  <c r="BE61" i="1"/>
  <c r="BL61" i="1"/>
  <c r="BM61" i="1"/>
  <c r="BN61" i="1"/>
  <c r="BO61" i="1"/>
  <c r="BP61" i="1"/>
  <c r="BQ61" i="1"/>
  <c r="BR61" i="1"/>
  <c r="AS61" i="1"/>
  <c r="AB61" i="1"/>
  <c r="BX61" i="1"/>
  <c r="BY61" i="1"/>
  <c r="AA61" i="1"/>
  <c r="AC61" i="1"/>
  <c r="AF61" i="1"/>
  <c r="CA61" i="1"/>
  <c r="AO62" i="1"/>
  <c r="AP62" i="1"/>
  <c r="AQ62" i="1"/>
  <c r="AR62" i="1"/>
  <c r="AT62" i="1"/>
  <c r="AU62" i="1"/>
  <c r="AV62" i="1"/>
  <c r="AW62" i="1"/>
  <c r="AX62" i="1"/>
  <c r="AY62" i="1"/>
  <c r="AZ62" i="1"/>
  <c r="BA62" i="1"/>
  <c r="AI62" i="1"/>
  <c r="AJ62" i="1"/>
  <c r="AK62" i="1"/>
  <c r="AL62" i="1"/>
  <c r="AM62" i="1"/>
  <c r="AN62" i="1"/>
  <c r="BB62" i="1"/>
  <c r="BC62" i="1"/>
  <c r="BD62" i="1"/>
  <c r="BE62" i="1"/>
  <c r="BL62" i="1"/>
  <c r="BM62" i="1"/>
  <c r="BN62" i="1"/>
  <c r="BO62" i="1"/>
  <c r="BP62" i="1"/>
  <c r="BQ62" i="1"/>
  <c r="BR62" i="1"/>
  <c r="AS62" i="1"/>
  <c r="AB62" i="1"/>
  <c r="BX62" i="1"/>
  <c r="BY62" i="1"/>
  <c r="AA62" i="1"/>
  <c r="AC62" i="1"/>
  <c r="AF62" i="1"/>
  <c r="CA62" i="1"/>
  <c r="AO63" i="1"/>
  <c r="AP63" i="1"/>
  <c r="AQ63" i="1"/>
  <c r="AR63" i="1"/>
  <c r="AT63" i="1"/>
  <c r="AU63" i="1"/>
  <c r="AV63" i="1"/>
  <c r="AW63" i="1"/>
  <c r="AX63" i="1"/>
  <c r="AY63" i="1"/>
  <c r="AZ63" i="1"/>
  <c r="BA63" i="1"/>
  <c r="AI63" i="1"/>
  <c r="AJ63" i="1"/>
  <c r="AK63" i="1"/>
  <c r="AL63" i="1"/>
  <c r="AM63" i="1"/>
  <c r="AN63" i="1"/>
  <c r="BB63" i="1"/>
  <c r="BC63" i="1"/>
  <c r="BD63" i="1"/>
  <c r="BE63" i="1"/>
  <c r="BL63" i="1"/>
  <c r="BM63" i="1"/>
  <c r="BN63" i="1"/>
  <c r="BO63" i="1"/>
  <c r="BP63" i="1"/>
  <c r="BQ63" i="1"/>
  <c r="BR63" i="1"/>
  <c r="AS63" i="1"/>
  <c r="AB63" i="1"/>
  <c r="BX63" i="1"/>
  <c r="BY63" i="1"/>
  <c r="AA63" i="1"/>
  <c r="AC63" i="1"/>
  <c r="AF63" i="1"/>
  <c r="CA63" i="1"/>
  <c r="AO64" i="1"/>
  <c r="AP64" i="1"/>
  <c r="AQ64" i="1"/>
  <c r="AR64" i="1"/>
  <c r="AT64" i="1"/>
  <c r="AU64" i="1"/>
  <c r="AV64" i="1"/>
  <c r="AW64" i="1"/>
  <c r="AX64" i="1"/>
  <c r="AY64" i="1"/>
  <c r="AZ64" i="1"/>
  <c r="BA64" i="1"/>
  <c r="AI64" i="1"/>
  <c r="AJ64" i="1"/>
  <c r="AK64" i="1"/>
  <c r="AL64" i="1"/>
  <c r="AM64" i="1"/>
  <c r="AN64" i="1"/>
  <c r="BB64" i="1"/>
  <c r="BC64" i="1"/>
  <c r="BD64" i="1"/>
  <c r="BE64" i="1"/>
  <c r="BL64" i="1"/>
  <c r="BM64" i="1"/>
  <c r="BN64" i="1"/>
  <c r="BO64" i="1"/>
  <c r="BP64" i="1"/>
  <c r="BQ64" i="1"/>
  <c r="BR64" i="1"/>
  <c r="AS64" i="1"/>
  <c r="AB64" i="1"/>
  <c r="BX64" i="1"/>
  <c r="BY64" i="1"/>
  <c r="AA64" i="1"/>
  <c r="AC64" i="1"/>
  <c r="AF64" i="1"/>
  <c r="CA64" i="1"/>
  <c r="AO65" i="1"/>
  <c r="AP65" i="1"/>
  <c r="AQ65" i="1"/>
  <c r="AR65" i="1"/>
  <c r="AT65" i="1"/>
  <c r="AU65" i="1"/>
  <c r="AV65" i="1"/>
  <c r="AW65" i="1"/>
  <c r="AX65" i="1"/>
  <c r="AY65" i="1"/>
  <c r="AZ65" i="1"/>
  <c r="BA65" i="1"/>
  <c r="AI65" i="1"/>
  <c r="AJ65" i="1"/>
  <c r="AK65" i="1"/>
  <c r="AL65" i="1"/>
  <c r="AM65" i="1"/>
  <c r="AN65" i="1"/>
  <c r="BB65" i="1"/>
  <c r="BC65" i="1"/>
  <c r="BD65" i="1"/>
  <c r="BE65" i="1"/>
  <c r="BL65" i="1"/>
  <c r="BM65" i="1"/>
  <c r="BN65" i="1"/>
  <c r="BO65" i="1"/>
  <c r="BP65" i="1"/>
  <c r="BQ65" i="1"/>
  <c r="BR65" i="1"/>
  <c r="AS65" i="1"/>
  <c r="AB65" i="1"/>
  <c r="BX65" i="1"/>
  <c r="BY65" i="1"/>
  <c r="AA65" i="1"/>
  <c r="AC65" i="1"/>
  <c r="AF65" i="1"/>
  <c r="CA65" i="1"/>
  <c r="AO66" i="1"/>
  <c r="AP66" i="1"/>
  <c r="AQ66" i="1"/>
  <c r="AR66" i="1"/>
  <c r="AT66" i="1"/>
  <c r="AU66" i="1"/>
  <c r="AV66" i="1"/>
  <c r="AW66" i="1"/>
  <c r="AX66" i="1"/>
  <c r="AY66" i="1"/>
  <c r="AZ66" i="1"/>
  <c r="BA66" i="1"/>
  <c r="AI66" i="1"/>
  <c r="AJ66" i="1"/>
  <c r="AK66" i="1"/>
  <c r="AL66" i="1"/>
  <c r="AM66" i="1"/>
  <c r="AN66" i="1"/>
  <c r="BB66" i="1"/>
  <c r="BC66" i="1"/>
  <c r="BD66" i="1"/>
  <c r="BE66" i="1"/>
  <c r="BL66" i="1"/>
  <c r="BM66" i="1"/>
  <c r="BN66" i="1"/>
  <c r="BO66" i="1"/>
  <c r="BP66" i="1"/>
  <c r="BQ66" i="1"/>
  <c r="BR66" i="1"/>
  <c r="AS66" i="1"/>
  <c r="AB66" i="1"/>
  <c r="BX66" i="1"/>
  <c r="BY66" i="1"/>
  <c r="AA66" i="1"/>
  <c r="AC66" i="1"/>
  <c r="AF66" i="1"/>
  <c r="CA66" i="1"/>
  <c r="AO67" i="1"/>
  <c r="AP67" i="1"/>
  <c r="AQ67" i="1"/>
  <c r="AR67" i="1"/>
  <c r="AT67" i="1"/>
  <c r="AU67" i="1"/>
  <c r="AV67" i="1"/>
  <c r="AW67" i="1"/>
  <c r="AX67" i="1"/>
  <c r="AY67" i="1"/>
  <c r="AZ67" i="1"/>
  <c r="BA67" i="1"/>
  <c r="AI67" i="1"/>
  <c r="AJ67" i="1"/>
  <c r="AK67" i="1"/>
  <c r="AL67" i="1"/>
  <c r="AM67" i="1"/>
  <c r="AN67" i="1"/>
  <c r="BB67" i="1"/>
  <c r="BC67" i="1"/>
  <c r="BD67" i="1"/>
  <c r="BE67" i="1"/>
  <c r="BL67" i="1"/>
  <c r="BM67" i="1"/>
  <c r="BN67" i="1"/>
  <c r="BO67" i="1"/>
  <c r="BP67" i="1"/>
  <c r="BQ67" i="1"/>
  <c r="BR67" i="1"/>
  <c r="AS67" i="1"/>
  <c r="AB67" i="1"/>
  <c r="BX67" i="1"/>
  <c r="BY67" i="1"/>
  <c r="AA67" i="1"/>
  <c r="AC67" i="1"/>
  <c r="AF67" i="1"/>
  <c r="CA67" i="1"/>
  <c r="AO68" i="1"/>
  <c r="AP68" i="1"/>
  <c r="AQ68" i="1"/>
  <c r="AR68" i="1"/>
  <c r="AT68" i="1"/>
  <c r="AU68" i="1"/>
  <c r="AV68" i="1"/>
  <c r="AW68" i="1"/>
  <c r="AX68" i="1"/>
  <c r="AY68" i="1"/>
  <c r="AZ68" i="1"/>
  <c r="BA68" i="1"/>
  <c r="AI68" i="1"/>
  <c r="AJ68" i="1"/>
  <c r="AK68" i="1"/>
  <c r="AL68" i="1"/>
  <c r="AM68" i="1"/>
  <c r="AN68" i="1"/>
  <c r="BB68" i="1"/>
  <c r="BC68" i="1"/>
  <c r="BD68" i="1"/>
  <c r="BE68" i="1"/>
  <c r="BL68" i="1"/>
  <c r="BM68" i="1"/>
  <c r="BN68" i="1"/>
  <c r="BO68" i="1"/>
  <c r="BP68" i="1"/>
  <c r="BQ68" i="1"/>
  <c r="BR68" i="1"/>
  <c r="AS68" i="1"/>
  <c r="AB68" i="1"/>
  <c r="BX68" i="1"/>
  <c r="BY68" i="1"/>
  <c r="AA68" i="1"/>
  <c r="AC68" i="1"/>
  <c r="AF68" i="1"/>
  <c r="CA68" i="1"/>
  <c r="AO69" i="1"/>
  <c r="AP69" i="1"/>
  <c r="AQ69" i="1"/>
  <c r="AR69" i="1"/>
  <c r="AT69" i="1"/>
  <c r="AU69" i="1"/>
  <c r="AV69" i="1"/>
  <c r="AW69" i="1"/>
  <c r="AX69" i="1"/>
  <c r="AY69" i="1"/>
  <c r="AZ69" i="1"/>
  <c r="BA69" i="1"/>
  <c r="AI69" i="1"/>
  <c r="AJ69" i="1"/>
  <c r="AK69" i="1"/>
  <c r="AL69" i="1"/>
  <c r="AM69" i="1"/>
  <c r="AN69" i="1"/>
  <c r="BB69" i="1"/>
  <c r="BC69" i="1"/>
  <c r="BD69" i="1"/>
  <c r="BE69" i="1"/>
  <c r="BL69" i="1"/>
  <c r="BM69" i="1"/>
  <c r="BN69" i="1"/>
  <c r="BO69" i="1"/>
  <c r="BP69" i="1"/>
  <c r="BQ69" i="1"/>
  <c r="BR69" i="1"/>
  <c r="AS69" i="1"/>
  <c r="AB69" i="1"/>
  <c r="BX69" i="1"/>
  <c r="BY69" i="1"/>
  <c r="AA69" i="1"/>
  <c r="AC69" i="1"/>
  <c r="AF69" i="1"/>
  <c r="CA69" i="1"/>
  <c r="AO70" i="1"/>
  <c r="AP70" i="1"/>
  <c r="AQ70" i="1"/>
  <c r="AR70" i="1"/>
  <c r="AT70" i="1"/>
  <c r="AU70" i="1"/>
  <c r="AV70" i="1"/>
  <c r="AW70" i="1"/>
  <c r="AX70" i="1"/>
  <c r="AY70" i="1"/>
  <c r="AZ70" i="1"/>
  <c r="BA70" i="1"/>
  <c r="AI70" i="1"/>
  <c r="AJ70" i="1"/>
  <c r="AK70" i="1"/>
  <c r="AL70" i="1"/>
  <c r="AM70" i="1"/>
  <c r="AN70" i="1"/>
  <c r="BB70" i="1"/>
  <c r="BC70" i="1"/>
  <c r="BD70" i="1"/>
  <c r="BE70" i="1"/>
  <c r="BL70" i="1"/>
  <c r="BM70" i="1"/>
  <c r="BN70" i="1"/>
  <c r="BO70" i="1"/>
  <c r="BP70" i="1"/>
  <c r="BQ70" i="1"/>
  <c r="BR70" i="1"/>
  <c r="AS70" i="1"/>
  <c r="AB70" i="1"/>
  <c r="BX70" i="1"/>
  <c r="BY70" i="1"/>
  <c r="AA70" i="1"/>
  <c r="AC70" i="1"/>
  <c r="AF70" i="1"/>
  <c r="CA70" i="1"/>
  <c r="AO71" i="1"/>
  <c r="AP71" i="1"/>
  <c r="AQ71" i="1"/>
  <c r="AR71" i="1"/>
  <c r="AT71" i="1"/>
  <c r="AU71" i="1"/>
  <c r="AV71" i="1"/>
  <c r="AW71" i="1"/>
  <c r="AX71" i="1"/>
  <c r="AY71" i="1"/>
  <c r="AZ71" i="1"/>
  <c r="BA71" i="1"/>
  <c r="AI71" i="1"/>
  <c r="AJ71" i="1"/>
  <c r="AK71" i="1"/>
  <c r="AL71" i="1"/>
  <c r="AM71" i="1"/>
  <c r="AN71" i="1"/>
  <c r="BB71" i="1"/>
  <c r="BC71" i="1"/>
  <c r="BD71" i="1"/>
  <c r="BE71" i="1"/>
  <c r="BL71" i="1"/>
  <c r="BM71" i="1"/>
  <c r="BN71" i="1"/>
  <c r="BO71" i="1"/>
  <c r="BP71" i="1"/>
  <c r="BQ71" i="1"/>
  <c r="BR71" i="1"/>
  <c r="AS71" i="1"/>
  <c r="AB71" i="1"/>
  <c r="BX71" i="1"/>
  <c r="BY71" i="1"/>
  <c r="AA71" i="1"/>
  <c r="AC71" i="1"/>
  <c r="AF71" i="1"/>
  <c r="CA71" i="1"/>
  <c r="AO72" i="1"/>
  <c r="AP72" i="1"/>
  <c r="AQ72" i="1"/>
  <c r="AR72" i="1"/>
  <c r="AT72" i="1"/>
  <c r="AU72" i="1"/>
  <c r="AV72" i="1"/>
  <c r="AW72" i="1"/>
  <c r="AX72" i="1"/>
  <c r="AY72" i="1"/>
  <c r="AZ72" i="1"/>
  <c r="BA72" i="1"/>
  <c r="AI72" i="1"/>
  <c r="AJ72" i="1"/>
  <c r="AK72" i="1"/>
  <c r="AL72" i="1"/>
  <c r="AM72" i="1"/>
  <c r="AN72" i="1"/>
  <c r="BB72" i="1"/>
  <c r="BC72" i="1"/>
  <c r="BD72" i="1"/>
  <c r="BE72" i="1"/>
  <c r="BL72" i="1"/>
  <c r="BM72" i="1"/>
  <c r="BN72" i="1"/>
  <c r="BO72" i="1"/>
  <c r="BP72" i="1"/>
  <c r="BQ72" i="1"/>
  <c r="BR72" i="1"/>
  <c r="AS72" i="1"/>
  <c r="AB72" i="1"/>
  <c r="BX72" i="1"/>
  <c r="BY72" i="1"/>
  <c r="AA72" i="1"/>
  <c r="AC72" i="1"/>
  <c r="AF72" i="1"/>
  <c r="CA72" i="1"/>
  <c r="AO73" i="1"/>
  <c r="AP73" i="1"/>
  <c r="AQ73" i="1"/>
  <c r="AR73" i="1"/>
  <c r="AT73" i="1"/>
  <c r="AU73" i="1"/>
  <c r="AV73" i="1"/>
  <c r="AW73" i="1"/>
  <c r="AX73" i="1"/>
  <c r="AY73" i="1"/>
  <c r="AZ73" i="1"/>
  <c r="BA73" i="1"/>
  <c r="AI73" i="1"/>
  <c r="AJ73" i="1"/>
  <c r="AK73" i="1"/>
  <c r="AL73" i="1"/>
  <c r="AM73" i="1"/>
  <c r="AN73" i="1"/>
  <c r="BB73" i="1"/>
  <c r="BC73" i="1"/>
  <c r="BD73" i="1"/>
  <c r="BE73" i="1"/>
  <c r="BL73" i="1"/>
  <c r="BM73" i="1"/>
  <c r="BN73" i="1"/>
  <c r="BO73" i="1"/>
  <c r="BP73" i="1"/>
  <c r="BQ73" i="1"/>
  <c r="BR73" i="1"/>
  <c r="AS73" i="1"/>
  <c r="AB73" i="1"/>
  <c r="BX73" i="1"/>
  <c r="BY73" i="1"/>
  <c r="AA73" i="1"/>
  <c r="AC73" i="1"/>
  <c r="AF73" i="1"/>
  <c r="CA73" i="1"/>
  <c r="AO74" i="1"/>
  <c r="AP74" i="1"/>
  <c r="AQ74" i="1"/>
  <c r="AR74" i="1"/>
  <c r="AT74" i="1"/>
  <c r="AU74" i="1"/>
  <c r="AV74" i="1"/>
  <c r="AW74" i="1"/>
  <c r="AX74" i="1"/>
  <c r="AY74" i="1"/>
  <c r="AZ74" i="1"/>
  <c r="BA74" i="1"/>
  <c r="AI74" i="1"/>
  <c r="AJ74" i="1"/>
  <c r="AK74" i="1"/>
  <c r="AL74" i="1"/>
  <c r="AM74" i="1"/>
  <c r="AN74" i="1"/>
  <c r="BB74" i="1"/>
  <c r="BC74" i="1"/>
  <c r="BD74" i="1"/>
  <c r="BE74" i="1"/>
  <c r="BL74" i="1"/>
  <c r="BM74" i="1"/>
  <c r="BN74" i="1"/>
  <c r="BO74" i="1"/>
  <c r="BP74" i="1"/>
  <c r="BQ74" i="1"/>
  <c r="BR74" i="1"/>
  <c r="AS74" i="1"/>
  <c r="AB74" i="1"/>
  <c r="BX74" i="1"/>
  <c r="BY74" i="1"/>
  <c r="AA74" i="1"/>
  <c r="AC74" i="1"/>
  <c r="AF74" i="1"/>
  <c r="CA74" i="1"/>
  <c r="AO75" i="1"/>
  <c r="AP75" i="1"/>
  <c r="AQ75" i="1"/>
  <c r="AR75" i="1"/>
  <c r="AT75" i="1"/>
  <c r="AU75" i="1"/>
  <c r="AV75" i="1"/>
  <c r="AW75" i="1"/>
  <c r="AX75" i="1"/>
  <c r="AY75" i="1"/>
  <c r="AZ75" i="1"/>
  <c r="BA75" i="1"/>
  <c r="AI75" i="1"/>
  <c r="AJ75" i="1"/>
  <c r="AK75" i="1"/>
  <c r="AL75" i="1"/>
  <c r="AM75" i="1"/>
  <c r="AN75" i="1"/>
  <c r="BB75" i="1"/>
  <c r="BC75" i="1"/>
  <c r="BD75" i="1"/>
  <c r="BE75" i="1"/>
  <c r="BL75" i="1"/>
  <c r="BM75" i="1"/>
  <c r="BN75" i="1"/>
  <c r="BO75" i="1"/>
  <c r="BP75" i="1"/>
  <c r="BQ75" i="1"/>
  <c r="BR75" i="1"/>
  <c r="AS75" i="1"/>
  <c r="AB75" i="1"/>
  <c r="BX75" i="1"/>
  <c r="BY75" i="1"/>
  <c r="AA75" i="1"/>
  <c r="AC75" i="1"/>
  <c r="AF75" i="1"/>
  <c r="CA75" i="1"/>
  <c r="AO76" i="1"/>
  <c r="AP76" i="1"/>
  <c r="AQ76" i="1"/>
  <c r="AR76" i="1"/>
  <c r="AT76" i="1"/>
  <c r="AU76" i="1"/>
  <c r="AV76" i="1"/>
  <c r="AW76" i="1"/>
  <c r="AX76" i="1"/>
  <c r="AY76" i="1"/>
  <c r="AZ76" i="1"/>
  <c r="BA76" i="1"/>
  <c r="AI76" i="1"/>
  <c r="AJ76" i="1"/>
  <c r="AK76" i="1"/>
  <c r="AL76" i="1"/>
  <c r="AM76" i="1"/>
  <c r="AN76" i="1"/>
  <c r="BB76" i="1"/>
  <c r="BC76" i="1"/>
  <c r="BD76" i="1"/>
  <c r="BE76" i="1"/>
  <c r="BL76" i="1"/>
  <c r="BM76" i="1"/>
  <c r="BN76" i="1"/>
  <c r="BO76" i="1"/>
  <c r="BP76" i="1"/>
  <c r="BQ76" i="1"/>
  <c r="BR76" i="1"/>
  <c r="AS76" i="1"/>
  <c r="AB76" i="1"/>
  <c r="BX76" i="1"/>
  <c r="BY76" i="1"/>
  <c r="AA76" i="1"/>
  <c r="AC76" i="1"/>
  <c r="AF76" i="1"/>
  <c r="CA76" i="1"/>
  <c r="AO77" i="1"/>
  <c r="AP77" i="1"/>
  <c r="AQ77" i="1"/>
  <c r="AR77" i="1"/>
  <c r="AT77" i="1"/>
  <c r="AU77" i="1"/>
  <c r="AV77" i="1"/>
  <c r="AW77" i="1"/>
  <c r="AX77" i="1"/>
  <c r="AY77" i="1"/>
  <c r="AZ77" i="1"/>
  <c r="BA77" i="1"/>
  <c r="AI77" i="1"/>
  <c r="AJ77" i="1"/>
  <c r="AK77" i="1"/>
  <c r="AL77" i="1"/>
  <c r="AM77" i="1"/>
  <c r="AN77" i="1"/>
  <c r="BB77" i="1"/>
  <c r="BC77" i="1"/>
  <c r="BD77" i="1"/>
  <c r="BE77" i="1"/>
  <c r="BL77" i="1"/>
  <c r="BM77" i="1"/>
  <c r="BN77" i="1"/>
  <c r="BO77" i="1"/>
  <c r="BP77" i="1"/>
  <c r="BQ77" i="1"/>
  <c r="BR77" i="1"/>
  <c r="AS77" i="1"/>
  <c r="AB77" i="1"/>
  <c r="BX77" i="1"/>
  <c r="BY77" i="1"/>
  <c r="AA77" i="1"/>
  <c r="AC77" i="1"/>
  <c r="AF77" i="1"/>
  <c r="CA77" i="1"/>
  <c r="AO78" i="1"/>
  <c r="AP78" i="1"/>
  <c r="AQ78" i="1"/>
  <c r="AR78" i="1"/>
  <c r="AT78" i="1"/>
  <c r="AU78" i="1"/>
  <c r="AV78" i="1"/>
  <c r="AW78" i="1"/>
  <c r="AX78" i="1"/>
  <c r="AY78" i="1"/>
  <c r="AZ78" i="1"/>
  <c r="BA78" i="1"/>
  <c r="AI78" i="1"/>
  <c r="AJ78" i="1"/>
  <c r="AK78" i="1"/>
  <c r="AL78" i="1"/>
  <c r="AM78" i="1"/>
  <c r="AN78" i="1"/>
  <c r="BB78" i="1"/>
  <c r="BC78" i="1"/>
  <c r="BD78" i="1"/>
  <c r="BE78" i="1"/>
  <c r="BL78" i="1"/>
  <c r="BM78" i="1"/>
  <c r="BN78" i="1"/>
  <c r="BO78" i="1"/>
  <c r="BP78" i="1"/>
  <c r="BQ78" i="1"/>
  <c r="BR78" i="1"/>
  <c r="AS78" i="1"/>
  <c r="AB78" i="1"/>
  <c r="BX78" i="1"/>
  <c r="BY78" i="1"/>
  <c r="AA78" i="1"/>
  <c r="AC78" i="1"/>
  <c r="AF78" i="1"/>
  <c r="CA78" i="1"/>
  <c r="AO79" i="1"/>
  <c r="AP79" i="1"/>
  <c r="AQ79" i="1"/>
  <c r="AR79" i="1"/>
  <c r="AT79" i="1"/>
  <c r="AU79" i="1"/>
  <c r="AV79" i="1"/>
  <c r="AW79" i="1"/>
  <c r="AX79" i="1"/>
  <c r="AY79" i="1"/>
  <c r="AZ79" i="1"/>
  <c r="BA79" i="1"/>
  <c r="AI79" i="1"/>
  <c r="AJ79" i="1"/>
  <c r="AK79" i="1"/>
  <c r="AL79" i="1"/>
  <c r="AM79" i="1"/>
  <c r="AN79" i="1"/>
  <c r="BB79" i="1"/>
  <c r="BC79" i="1"/>
  <c r="BD79" i="1"/>
  <c r="BE79" i="1"/>
  <c r="BL79" i="1"/>
  <c r="BM79" i="1"/>
  <c r="BN79" i="1"/>
  <c r="BO79" i="1"/>
  <c r="BP79" i="1"/>
  <c r="BQ79" i="1"/>
  <c r="BR79" i="1"/>
  <c r="AS79" i="1"/>
  <c r="AB79" i="1"/>
  <c r="BX79" i="1"/>
  <c r="BY79" i="1"/>
  <c r="AA79" i="1"/>
  <c r="AC79" i="1"/>
  <c r="AF79" i="1"/>
  <c r="CA79" i="1"/>
  <c r="AO80" i="1"/>
  <c r="AP80" i="1"/>
  <c r="AQ80" i="1"/>
  <c r="AR80" i="1"/>
  <c r="AT80" i="1"/>
  <c r="AU80" i="1"/>
  <c r="AV80" i="1"/>
  <c r="AW80" i="1"/>
  <c r="AX80" i="1"/>
  <c r="AY80" i="1"/>
  <c r="AZ80" i="1"/>
  <c r="BA80" i="1"/>
  <c r="AI80" i="1"/>
  <c r="AJ80" i="1"/>
  <c r="AK80" i="1"/>
  <c r="AL80" i="1"/>
  <c r="AM80" i="1"/>
  <c r="AN80" i="1"/>
  <c r="BB80" i="1"/>
  <c r="BC80" i="1"/>
  <c r="BD80" i="1"/>
  <c r="BE80" i="1"/>
  <c r="BL80" i="1"/>
  <c r="BM80" i="1"/>
  <c r="BN80" i="1"/>
  <c r="BO80" i="1"/>
  <c r="BP80" i="1"/>
  <c r="BQ80" i="1"/>
  <c r="BR80" i="1"/>
  <c r="AS80" i="1"/>
  <c r="AB80" i="1"/>
  <c r="BX80" i="1"/>
  <c r="BY80" i="1"/>
  <c r="AA80" i="1"/>
  <c r="AC80" i="1"/>
  <c r="AF80" i="1"/>
  <c r="CA80" i="1"/>
  <c r="AO81" i="1"/>
  <c r="AP81" i="1"/>
  <c r="AQ81" i="1"/>
  <c r="AR81" i="1"/>
  <c r="AT81" i="1"/>
  <c r="AU81" i="1"/>
  <c r="AV81" i="1"/>
  <c r="AW81" i="1"/>
  <c r="AX81" i="1"/>
  <c r="AY81" i="1"/>
  <c r="AZ81" i="1"/>
  <c r="BA81" i="1"/>
  <c r="AI81" i="1"/>
  <c r="AJ81" i="1"/>
  <c r="AK81" i="1"/>
  <c r="AL81" i="1"/>
  <c r="AM81" i="1"/>
  <c r="AN81" i="1"/>
  <c r="BB81" i="1"/>
  <c r="BC81" i="1"/>
  <c r="BD81" i="1"/>
  <c r="BE81" i="1"/>
  <c r="BL81" i="1"/>
  <c r="BM81" i="1"/>
  <c r="BN81" i="1"/>
  <c r="BO81" i="1"/>
  <c r="BP81" i="1"/>
  <c r="BQ81" i="1"/>
  <c r="BR81" i="1"/>
  <c r="AS81" i="1"/>
  <c r="AB81" i="1"/>
  <c r="BX81" i="1"/>
  <c r="BY81" i="1"/>
  <c r="AA81" i="1"/>
  <c r="AC81" i="1"/>
  <c r="AF81" i="1"/>
  <c r="CA81" i="1"/>
  <c r="AO82" i="1"/>
  <c r="AP82" i="1"/>
  <c r="AQ82" i="1"/>
  <c r="AR82" i="1"/>
  <c r="AT82" i="1"/>
  <c r="AU82" i="1"/>
  <c r="AV82" i="1"/>
  <c r="AW82" i="1"/>
  <c r="AX82" i="1"/>
  <c r="AY82" i="1"/>
  <c r="AZ82" i="1"/>
  <c r="BA82" i="1"/>
  <c r="AI82" i="1"/>
  <c r="AJ82" i="1"/>
  <c r="AK82" i="1"/>
  <c r="AL82" i="1"/>
  <c r="AM82" i="1"/>
  <c r="AN82" i="1"/>
  <c r="BB82" i="1"/>
  <c r="BC82" i="1"/>
  <c r="BD82" i="1"/>
  <c r="BE82" i="1"/>
  <c r="BL82" i="1"/>
  <c r="BM82" i="1"/>
  <c r="BN82" i="1"/>
  <c r="BO82" i="1"/>
  <c r="BP82" i="1"/>
  <c r="BQ82" i="1"/>
  <c r="BR82" i="1"/>
  <c r="AS82" i="1"/>
  <c r="AB82" i="1"/>
  <c r="BX82" i="1"/>
  <c r="BY82" i="1"/>
  <c r="AA82" i="1"/>
  <c r="AC82" i="1"/>
  <c r="AF82" i="1"/>
  <c r="CA82" i="1"/>
  <c r="AO83" i="1"/>
  <c r="AP83" i="1"/>
  <c r="AQ83" i="1"/>
  <c r="AR83" i="1"/>
  <c r="AT83" i="1"/>
  <c r="AU83" i="1"/>
  <c r="AV83" i="1"/>
  <c r="AW83" i="1"/>
  <c r="AX83" i="1"/>
  <c r="AY83" i="1"/>
  <c r="AZ83" i="1"/>
  <c r="BA83" i="1"/>
  <c r="AI83" i="1"/>
  <c r="AJ83" i="1"/>
  <c r="AK83" i="1"/>
  <c r="AL83" i="1"/>
  <c r="AM83" i="1"/>
  <c r="AN83" i="1"/>
  <c r="BB83" i="1"/>
  <c r="BC83" i="1"/>
  <c r="BD83" i="1"/>
  <c r="BE83" i="1"/>
  <c r="BL83" i="1"/>
  <c r="BM83" i="1"/>
  <c r="BN83" i="1"/>
  <c r="BO83" i="1"/>
  <c r="BP83" i="1"/>
  <c r="BQ83" i="1"/>
  <c r="BR83" i="1"/>
  <c r="AS83" i="1"/>
  <c r="AB83" i="1"/>
  <c r="BX83" i="1"/>
  <c r="BY83" i="1"/>
  <c r="AA83" i="1"/>
  <c r="AC83" i="1"/>
  <c r="AF83" i="1"/>
  <c r="CA83" i="1"/>
  <c r="AO84" i="1"/>
  <c r="AP84" i="1"/>
  <c r="AQ84" i="1"/>
  <c r="AR84" i="1"/>
  <c r="AT84" i="1"/>
  <c r="AU84" i="1"/>
  <c r="AV84" i="1"/>
  <c r="AW84" i="1"/>
  <c r="AX84" i="1"/>
  <c r="AY84" i="1"/>
  <c r="AZ84" i="1"/>
  <c r="BA84" i="1"/>
  <c r="AI84" i="1"/>
  <c r="AJ84" i="1"/>
  <c r="AK84" i="1"/>
  <c r="AL84" i="1"/>
  <c r="AM84" i="1"/>
  <c r="AN84" i="1"/>
  <c r="BB84" i="1"/>
  <c r="BC84" i="1"/>
  <c r="BD84" i="1"/>
  <c r="BE84" i="1"/>
  <c r="BL84" i="1"/>
  <c r="BM84" i="1"/>
  <c r="BN84" i="1"/>
  <c r="BO84" i="1"/>
  <c r="BP84" i="1"/>
  <c r="BQ84" i="1"/>
  <c r="BR84" i="1"/>
  <c r="AS84" i="1"/>
  <c r="AB84" i="1"/>
  <c r="BX84" i="1"/>
  <c r="BY84" i="1"/>
  <c r="AA84" i="1"/>
  <c r="AC84" i="1"/>
  <c r="AF84" i="1"/>
  <c r="CA84" i="1"/>
  <c r="AO85" i="1"/>
  <c r="AP85" i="1"/>
  <c r="AQ85" i="1"/>
  <c r="AR85" i="1"/>
  <c r="AT85" i="1"/>
  <c r="AU85" i="1"/>
  <c r="AV85" i="1"/>
  <c r="AW85" i="1"/>
  <c r="AX85" i="1"/>
  <c r="AY85" i="1"/>
  <c r="AZ85" i="1"/>
  <c r="BA85" i="1"/>
  <c r="AI85" i="1"/>
  <c r="AJ85" i="1"/>
  <c r="AK85" i="1"/>
  <c r="AL85" i="1"/>
  <c r="AM85" i="1"/>
  <c r="AN85" i="1"/>
  <c r="BB85" i="1"/>
  <c r="BC85" i="1"/>
  <c r="BD85" i="1"/>
  <c r="BE85" i="1"/>
  <c r="BL85" i="1"/>
  <c r="BM85" i="1"/>
  <c r="BN85" i="1"/>
  <c r="BO85" i="1"/>
  <c r="BP85" i="1"/>
  <c r="BQ85" i="1"/>
  <c r="BR85" i="1"/>
  <c r="AS85" i="1"/>
  <c r="AB85" i="1"/>
  <c r="BX85" i="1"/>
  <c r="BY85" i="1"/>
  <c r="AA85" i="1"/>
  <c r="AC85" i="1"/>
  <c r="AF85" i="1"/>
  <c r="CA85" i="1"/>
  <c r="AO86" i="1"/>
  <c r="AP86" i="1"/>
  <c r="AQ86" i="1"/>
  <c r="AR86" i="1"/>
  <c r="AT86" i="1"/>
  <c r="AU86" i="1"/>
  <c r="AV86" i="1"/>
  <c r="AW86" i="1"/>
  <c r="AX86" i="1"/>
  <c r="AY86" i="1"/>
  <c r="AZ86" i="1"/>
  <c r="BA86" i="1"/>
  <c r="AI86" i="1"/>
  <c r="AJ86" i="1"/>
  <c r="AK86" i="1"/>
  <c r="AL86" i="1"/>
  <c r="AM86" i="1"/>
  <c r="AN86" i="1"/>
  <c r="BB86" i="1"/>
  <c r="BC86" i="1"/>
  <c r="BD86" i="1"/>
  <c r="BE86" i="1"/>
  <c r="BL86" i="1"/>
  <c r="BM86" i="1"/>
  <c r="BN86" i="1"/>
  <c r="BO86" i="1"/>
  <c r="BP86" i="1"/>
  <c r="BQ86" i="1"/>
  <c r="BR86" i="1"/>
  <c r="AS86" i="1"/>
  <c r="AB86" i="1"/>
  <c r="BX86" i="1"/>
  <c r="BY86" i="1"/>
  <c r="AA86" i="1"/>
  <c r="AC86" i="1"/>
  <c r="AF86" i="1"/>
  <c r="CA86" i="1"/>
  <c r="AO87" i="1"/>
  <c r="AP87" i="1"/>
  <c r="AQ87" i="1"/>
  <c r="AR87" i="1"/>
  <c r="AT87" i="1"/>
  <c r="AU87" i="1"/>
  <c r="AV87" i="1"/>
  <c r="AW87" i="1"/>
  <c r="AX87" i="1"/>
  <c r="AY87" i="1"/>
  <c r="AZ87" i="1"/>
  <c r="BA87" i="1"/>
  <c r="AI87" i="1"/>
  <c r="AJ87" i="1"/>
  <c r="AK87" i="1"/>
  <c r="AL87" i="1"/>
  <c r="AM87" i="1"/>
  <c r="AN87" i="1"/>
  <c r="BB87" i="1"/>
  <c r="BC87" i="1"/>
  <c r="BD87" i="1"/>
  <c r="BE87" i="1"/>
  <c r="BL87" i="1"/>
  <c r="BM87" i="1"/>
  <c r="BN87" i="1"/>
  <c r="BO87" i="1"/>
  <c r="BP87" i="1"/>
  <c r="BQ87" i="1"/>
  <c r="BR87" i="1"/>
  <c r="AS87" i="1"/>
  <c r="AB87" i="1"/>
  <c r="BX87" i="1"/>
  <c r="BY87" i="1"/>
  <c r="AA87" i="1"/>
  <c r="AC87" i="1"/>
  <c r="AF87" i="1"/>
  <c r="CA87" i="1"/>
  <c r="AO88" i="1"/>
  <c r="AP88" i="1"/>
  <c r="AQ88" i="1"/>
  <c r="AR88" i="1"/>
  <c r="AT88" i="1"/>
  <c r="AU88" i="1"/>
  <c r="AV88" i="1"/>
  <c r="AW88" i="1"/>
  <c r="AX88" i="1"/>
  <c r="AY88" i="1"/>
  <c r="AZ88" i="1"/>
  <c r="BA88" i="1"/>
  <c r="AI88" i="1"/>
  <c r="AJ88" i="1"/>
  <c r="AK88" i="1"/>
  <c r="AL88" i="1"/>
  <c r="AM88" i="1"/>
  <c r="AN88" i="1"/>
  <c r="BB88" i="1"/>
  <c r="BC88" i="1"/>
  <c r="BD88" i="1"/>
  <c r="BE88" i="1"/>
  <c r="BL88" i="1"/>
  <c r="BM88" i="1"/>
  <c r="BN88" i="1"/>
  <c r="BO88" i="1"/>
  <c r="BP88" i="1"/>
  <c r="BQ88" i="1"/>
  <c r="BR88" i="1"/>
  <c r="AS88" i="1"/>
  <c r="AB88" i="1"/>
  <c r="BX88" i="1"/>
  <c r="BY88" i="1"/>
  <c r="AA88" i="1"/>
  <c r="AC88" i="1"/>
  <c r="AF88" i="1"/>
  <c r="CA88" i="1"/>
  <c r="AO89" i="1"/>
  <c r="AP89" i="1"/>
  <c r="AQ89" i="1"/>
  <c r="AR89" i="1"/>
  <c r="AT89" i="1"/>
  <c r="AU89" i="1"/>
  <c r="AV89" i="1"/>
  <c r="AW89" i="1"/>
  <c r="AX89" i="1"/>
  <c r="AY89" i="1"/>
  <c r="AZ89" i="1"/>
  <c r="BA89" i="1"/>
  <c r="AI89" i="1"/>
  <c r="AJ89" i="1"/>
  <c r="AK89" i="1"/>
  <c r="AL89" i="1"/>
  <c r="AM89" i="1"/>
  <c r="AN89" i="1"/>
  <c r="BB89" i="1"/>
  <c r="BC89" i="1"/>
  <c r="BD89" i="1"/>
  <c r="BE89" i="1"/>
  <c r="BL89" i="1"/>
  <c r="BM89" i="1"/>
  <c r="BN89" i="1"/>
  <c r="BO89" i="1"/>
  <c r="BP89" i="1"/>
  <c r="BQ89" i="1"/>
  <c r="BR89" i="1"/>
  <c r="AS89" i="1"/>
  <c r="AB89" i="1"/>
  <c r="BX89" i="1"/>
  <c r="BY89" i="1"/>
  <c r="AA89" i="1"/>
  <c r="AC89" i="1"/>
  <c r="AF89" i="1"/>
  <c r="CA89" i="1"/>
  <c r="AO90" i="1"/>
  <c r="AP90" i="1"/>
  <c r="AQ90" i="1"/>
  <c r="AR90" i="1"/>
  <c r="AT90" i="1"/>
  <c r="AU90" i="1"/>
  <c r="AV90" i="1"/>
  <c r="AW90" i="1"/>
  <c r="AX90" i="1"/>
  <c r="AY90" i="1"/>
  <c r="AZ90" i="1"/>
  <c r="BA90" i="1"/>
  <c r="AI90" i="1"/>
  <c r="AJ90" i="1"/>
  <c r="AK90" i="1"/>
  <c r="AL90" i="1"/>
  <c r="AM90" i="1"/>
  <c r="AN90" i="1"/>
  <c r="BB90" i="1"/>
  <c r="BC90" i="1"/>
  <c r="BD90" i="1"/>
  <c r="BE90" i="1"/>
  <c r="BL90" i="1"/>
  <c r="BM90" i="1"/>
  <c r="BN90" i="1"/>
  <c r="BO90" i="1"/>
  <c r="BP90" i="1"/>
  <c r="BQ90" i="1"/>
  <c r="BR90" i="1"/>
  <c r="AS90" i="1"/>
  <c r="AB90" i="1"/>
  <c r="BX90" i="1"/>
  <c r="BY90" i="1"/>
  <c r="AA90" i="1"/>
  <c r="AC90" i="1"/>
  <c r="AF90" i="1"/>
  <c r="CA90" i="1"/>
  <c r="AO91" i="1"/>
  <c r="AP91" i="1"/>
  <c r="AQ91" i="1"/>
  <c r="AR91" i="1"/>
  <c r="AT91" i="1"/>
  <c r="AU91" i="1"/>
  <c r="AV91" i="1"/>
  <c r="AW91" i="1"/>
  <c r="AX91" i="1"/>
  <c r="AY91" i="1"/>
  <c r="AZ91" i="1"/>
  <c r="BA91" i="1"/>
  <c r="AI91" i="1"/>
  <c r="AJ91" i="1"/>
  <c r="AK91" i="1"/>
  <c r="AL91" i="1"/>
  <c r="AM91" i="1"/>
  <c r="AN91" i="1"/>
  <c r="BB91" i="1"/>
  <c r="BC91" i="1"/>
  <c r="BD91" i="1"/>
  <c r="BE91" i="1"/>
  <c r="BL91" i="1"/>
  <c r="BM91" i="1"/>
  <c r="BN91" i="1"/>
  <c r="BO91" i="1"/>
  <c r="BP91" i="1"/>
  <c r="BQ91" i="1"/>
  <c r="BR91" i="1"/>
  <c r="AS91" i="1"/>
  <c r="AB91" i="1"/>
  <c r="BX91" i="1"/>
  <c r="BY91" i="1"/>
  <c r="AA91" i="1"/>
  <c r="AC91" i="1"/>
  <c r="AF91" i="1"/>
  <c r="CA91" i="1"/>
  <c r="AO92" i="1"/>
  <c r="AP92" i="1"/>
  <c r="AQ92" i="1"/>
  <c r="AR92" i="1"/>
  <c r="AT92" i="1"/>
  <c r="AU92" i="1"/>
  <c r="AV92" i="1"/>
  <c r="AW92" i="1"/>
  <c r="AX92" i="1"/>
  <c r="AY92" i="1"/>
  <c r="AZ92" i="1"/>
  <c r="BA92" i="1"/>
  <c r="AI92" i="1"/>
  <c r="AJ92" i="1"/>
  <c r="AK92" i="1"/>
  <c r="AL92" i="1"/>
  <c r="AM92" i="1"/>
  <c r="AN92" i="1"/>
  <c r="BB92" i="1"/>
  <c r="BC92" i="1"/>
  <c r="BD92" i="1"/>
  <c r="BE92" i="1"/>
  <c r="BL92" i="1"/>
  <c r="BM92" i="1"/>
  <c r="BN92" i="1"/>
  <c r="BO92" i="1"/>
  <c r="BP92" i="1"/>
  <c r="BQ92" i="1"/>
  <c r="BR92" i="1"/>
  <c r="AS92" i="1"/>
  <c r="AB92" i="1"/>
  <c r="BX92" i="1"/>
  <c r="BY92" i="1"/>
  <c r="AA92" i="1"/>
  <c r="AC92" i="1"/>
  <c r="AF92" i="1"/>
  <c r="CA92" i="1"/>
  <c r="AO93" i="1"/>
  <c r="AP93" i="1"/>
  <c r="AQ93" i="1"/>
  <c r="AR93" i="1"/>
  <c r="AT93" i="1"/>
  <c r="AU93" i="1"/>
  <c r="AV93" i="1"/>
  <c r="AW93" i="1"/>
  <c r="AX93" i="1"/>
  <c r="AY93" i="1"/>
  <c r="AZ93" i="1"/>
  <c r="BA93" i="1"/>
  <c r="AI93" i="1"/>
  <c r="AJ93" i="1"/>
  <c r="AK93" i="1"/>
  <c r="AL93" i="1"/>
  <c r="AM93" i="1"/>
  <c r="AN93" i="1"/>
  <c r="BB93" i="1"/>
  <c r="BC93" i="1"/>
  <c r="BD93" i="1"/>
  <c r="BE93" i="1"/>
  <c r="BL93" i="1"/>
  <c r="BM93" i="1"/>
  <c r="BN93" i="1"/>
  <c r="BO93" i="1"/>
  <c r="BP93" i="1"/>
  <c r="BQ93" i="1"/>
  <c r="BR93" i="1"/>
  <c r="AS93" i="1"/>
  <c r="AB93" i="1"/>
  <c r="BX93" i="1"/>
  <c r="BY93" i="1"/>
  <c r="AA93" i="1"/>
  <c r="AC93" i="1"/>
  <c r="AF93" i="1"/>
  <c r="CA93" i="1"/>
  <c r="AO94" i="1"/>
  <c r="AP94" i="1"/>
  <c r="AQ94" i="1"/>
  <c r="AR94" i="1"/>
  <c r="AT94" i="1"/>
  <c r="AU94" i="1"/>
  <c r="AV94" i="1"/>
  <c r="AW94" i="1"/>
  <c r="AX94" i="1"/>
  <c r="AY94" i="1"/>
  <c r="AZ94" i="1"/>
  <c r="BA94" i="1"/>
  <c r="AI94" i="1"/>
  <c r="AJ94" i="1"/>
  <c r="AK94" i="1"/>
  <c r="AL94" i="1"/>
  <c r="AM94" i="1"/>
  <c r="AN94" i="1"/>
  <c r="BB94" i="1"/>
  <c r="BC94" i="1"/>
  <c r="BD94" i="1"/>
  <c r="BE94" i="1"/>
  <c r="BL94" i="1"/>
  <c r="BM94" i="1"/>
  <c r="BN94" i="1"/>
  <c r="BO94" i="1"/>
  <c r="BP94" i="1"/>
  <c r="BQ94" i="1"/>
  <c r="BR94" i="1"/>
  <c r="AS94" i="1"/>
  <c r="AB94" i="1"/>
  <c r="BX94" i="1"/>
  <c r="BY94" i="1"/>
  <c r="AA94" i="1"/>
  <c r="AC94" i="1"/>
  <c r="AF94" i="1"/>
  <c r="CA94" i="1"/>
  <c r="AO95" i="1"/>
  <c r="AP95" i="1"/>
  <c r="AQ95" i="1"/>
  <c r="AR95" i="1"/>
  <c r="AT95" i="1"/>
  <c r="AU95" i="1"/>
  <c r="AV95" i="1"/>
  <c r="AW95" i="1"/>
  <c r="AX95" i="1"/>
  <c r="AY95" i="1"/>
  <c r="AZ95" i="1"/>
  <c r="BA95" i="1"/>
  <c r="AI95" i="1"/>
  <c r="AJ95" i="1"/>
  <c r="AK95" i="1"/>
  <c r="AL95" i="1"/>
  <c r="AM95" i="1"/>
  <c r="AN95" i="1"/>
  <c r="BB95" i="1"/>
  <c r="BC95" i="1"/>
  <c r="BD95" i="1"/>
  <c r="BE95" i="1"/>
  <c r="BL95" i="1"/>
  <c r="BM95" i="1"/>
  <c r="BN95" i="1"/>
  <c r="BO95" i="1"/>
  <c r="BP95" i="1"/>
  <c r="BQ95" i="1"/>
  <c r="BR95" i="1"/>
  <c r="AS95" i="1"/>
  <c r="AB95" i="1"/>
  <c r="BX95" i="1"/>
  <c r="BY95" i="1"/>
  <c r="AA95" i="1"/>
  <c r="AC95" i="1"/>
  <c r="AF95" i="1"/>
  <c r="CA95" i="1"/>
  <c r="AO96" i="1"/>
  <c r="AP96" i="1"/>
  <c r="AQ96" i="1"/>
  <c r="AR96" i="1"/>
  <c r="AT96" i="1"/>
  <c r="AU96" i="1"/>
  <c r="AV96" i="1"/>
  <c r="AW96" i="1"/>
  <c r="AX96" i="1"/>
  <c r="AY96" i="1"/>
  <c r="AZ96" i="1"/>
  <c r="BA96" i="1"/>
  <c r="AI96" i="1"/>
  <c r="AJ96" i="1"/>
  <c r="AK96" i="1"/>
  <c r="AL96" i="1"/>
  <c r="AM96" i="1"/>
  <c r="AN96" i="1"/>
  <c r="BB96" i="1"/>
  <c r="BC96" i="1"/>
  <c r="BD96" i="1"/>
  <c r="BE96" i="1"/>
  <c r="BL96" i="1"/>
  <c r="BM96" i="1"/>
  <c r="BN96" i="1"/>
  <c r="BO96" i="1"/>
  <c r="BP96" i="1"/>
  <c r="BQ96" i="1"/>
  <c r="BR96" i="1"/>
  <c r="AS96" i="1"/>
  <c r="AB96" i="1"/>
  <c r="BX96" i="1"/>
  <c r="BY96" i="1"/>
  <c r="AA96" i="1"/>
  <c r="AC96" i="1"/>
  <c r="AF96" i="1"/>
  <c r="CA96" i="1"/>
  <c r="AO97" i="1"/>
  <c r="AP97" i="1"/>
  <c r="AQ97" i="1"/>
  <c r="AR97" i="1"/>
  <c r="AT97" i="1"/>
  <c r="AU97" i="1"/>
  <c r="AV97" i="1"/>
  <c r="AW97" i="1"/>
  <c r="AX97" i="1"/>
  <c r="AY97" i="1"/>
  <c r="AZ97" i="1"/>
  <c r="BA97" i="1"/>
  <c r="AI97" i="1"/>
  <c r="AJ97" i="1"/>
  <c r="AK97" i="1"/>
  <c r="AL97" i="1"/>
  <c r="AM97" i="1"/>
  <c r="AN97" i="1"/>
  <c r="BB97" i="1"/>
  <c r="BC97" i="1"/>
  <c r="BD97" i="1"/>
  <c r="BE97" i="1"/>
  <c r="BL97" i="1"/>
  <c r="BM97" i="1"/>
  <c r="BN97" i="1"/>
  <c r="BO97" i="1"/>
  <c r="BP97" i="1"/>
  <c r="BQ97" i="1"/>
  <c r="BR97" i="1"/>
  <c r="AS97" i="1"/>
  <c r="AB97" i="1"/>
  <c r="BX97" i="1"/>
  <c r="BY97" i="1"/>
  <c r="AA97" i="1"/>
  <c r="AC97" i="1"/>
  <c r="AF97" i="1"/>
  <c r="CA97" i="1"/>
  <c r="AO98" i="1"/>
  <c r="AP98" i="1"/>
  <c r="AQ98" i="1"/>
  <c r="AR98" i="1"/>
  <c r="AT98" i="1"/>
  <c r="AU98" i="1"/>
  <c r="AV98" i="1"/>
  <c r="AW98" i="1"/>
  <c r="AX98" i="1"/>
  <c r="AY98" i="1"/>
  <c r="AZ98" i="1"/>
  <c r="BA98" i="1"/>
  <c r="AI98" i="1"/>
  <c r="AJ98" i="1"/>
  <c r="AK98" i="1"/>
  <c r="AL98" i="1"/>
  <c r="AM98" i="1"/>
  <c r="AN98" i="1"/>
  <c r="BB98" i="1"/>
  <c r="BC98" i="1"/>
  <c r="BD98" i="1"/>
  <c r="BE98" i="1"/>
  <c r="BL98" i="1"/>
  <c r="BM98" i="1"/>
  <c r="BN98" i="1"/>
  <c r="BO98" i="1"/>
  <c r="BP98" i="1"/>
  <c r="BQ98" i="1"/>
  <c r="BR98" i="1"/>
  <c r="AS98" i="1"/>
  <c r="AB98" i="1"/>
  <c r="BX98" i="1"/>
  <c r="BY98" i="1"/>
  <c r="AA98" i="1"/>
  <c r="AC98" i="1"/>
  <c r="AF98" i="1"/>
  <c r="CA98" i="1"/>
  <c r="AO99" i="1"/>
  <c r="AP99" i="1"/>
  <c r="AQ99" i="1"/>
  <c r="AR99" i="1"/>
  <c r="AT99" i="1"/>
  <c r="AU99" i="1"/>
  <c r="AV99" i="1"/>
  <c r="AW99" i="1"/>
  <c r="AX99" i="1"/>
  <c r="AY99" i="1"/>
  <c r="AZ99" i="1"/>
  <c r="BA99" i="1"/>
  <c r="AI99" i="1"/>
  <c r="AJ99" i="1"/>
  <c r="AK99" i="1"/>
  <c r="AL99" i="1"/>
  <c r="AM99" i="1"/>
  <c r="AN99" i="1"/>
  <c r="BB99" i="1"/>
  <c r="BC99" i="1"/>
  <c r="BD99" i="1"/>
  <c r="BE99" i="1"/>
  <c r="BL99" i="1"/>
  <c r="BM99" i="1"/>
  <c r="BN99" i="1"/>
  <c r="BO99" i="1"/>
  <c r="BP99" i="1"/>
  <c r="BQ99" i="1"/>
  <c r="BR99" i="1"/>
  <c r="AS99" i="1"/>
  <c r="AB99" i="1"/>
  <c r="BX99" i="1"/>
  <c r="BY99" i="1"/>
  <c r="AA99" i="1"/>
  <c r="AC99" i="1"/>
  <c r="AF99" i="1"/>
  <c r="CA99" i="1"/>
  <c r="AO100" i="1"/>
  <c r="AP100" i="1"/>
  <c r="AQ100" i="1"/>
  <c r="AR100" i="1"/>
  <c r="AT100" i="1"/>
  <c r="AU100" i="1"/>
  <c r="AV100" i="1"/>
  <c r="AW100" i="1"/>
  <c r="AX100" i="1"/>
  <c r="AY100" i="1"/>
  <c r="AZ100" i="1"/>
  <c r="BA100" i="1"/>
  <c r="AI100" i="1"/>
  <c r="AJ100" i="1"/>
  <c r="AK100" i="1"/>
  <c r="AL100" i="1"/>
  <c r="AM100" i="1"/>
  <c r="AN100" i="1"/>
  <c r="BB100" i="1"/>
  <c r="BC100" i="1"/>
  <c r="BD100" i="1"/>
  <c r="BE100" i="1"/>
  <c r="BL100" i="1"/>
  <c r="BM100" i="1"/>
  <c r="BN100" i="1"/>
  <c r="BO100" i="1"/>
  <c r="BP100" i="1"/>
  <c r="BQ100" i="1"/>
  <c r="BR100" i="1"/>
  <c r="AS100" i="1"/>
  <c r="AB100" i="1"/>
  <c r="BX100" i="1"/>
  <c r="BY100" i="1"/>
  <c r="AA100" i="1"/>
  <c r="AC100" i="1"/>
  <c r="AF100" i="1"/>
  <c r="CA100" i="1"/>
  <c r="AO101" i="1"/>
  <c r="AP101" i="1"/>
  <c r="AQ101" i="1"/>
  <c r="AR101" i="1"/>
  <c r="AT101" i="1"/>
  <c r="AU101" i="1"/>
  <c r="AV101" i="1"/>
  <c r="AW101" i="1"/>
  <c r="AX101" i="1"/>
  <c r="AY101" i="1"/>
  <c r="AZ101" i="1"/>
  <c r="BA101" i="1"/>
  <c r="AI101" i="1"/>
  <c r="AJ101" i="1"/>
  <c r="AK101" i="1"/>
  <c r="AL101" i="1"/>
  <c r="AM101" i="1"/>
  <c r="AN101" i="1"/>
  <c r="BB101" i="1"/>
  <c r="BC101" i="1"/>
  <c r="BD101" i="1"/>
  <c r="BE101" i="1"/>
  <c r="BL101" i="1"/>
  <c r="BM101" i="1"/>
  <c r="BN101" i="1"/>
  <c r="BO101" i="1"/>
  <c r="BP101" i="1"/>
  <c r="BQ101" i="1"/>
  <c r="BR101" i="1"/>
  <c r="AS101" i="1"/>
  <c r="AB101" i="1"/>
  <c r="BX101" i="1"/>
  <c r="BY101" i="1"/>
  <c r="AA101" i="1"/>
  <c r="AC101" i="1"/>
  <c r="AF101" i="1"/>
  <c r="CA101" i="1"/>
  <c r="AO102" i="1"/>
  <c r="AP102" i="1"/>
  <c r="AQ102" i="1"/>
  <c r="AR102" i="1"/>
  <c r="AT102" i="1"/>
  <c r="AU102" i="1"/>
  <c r="AV102" i="1"/>
  <c r="AW102" i="1"/>
  <c r="AX102" i="1"/>
  <c r="AY102" i="1"/>
  <c r="AZ102" i="1"/>
  <c r="BA102" i="1"/>
  <c r="AI102" i="1"/>
  <c r="AJ102" i="1"/>
  <c r="AK102" i="1"/>
  <c r="AL102" i="1"/>
  <c r="AM102" i="1"/>
  <c r="AN102" i="1"/>
  <c r="BB102" i="1"/>
  <c r="BC102" i="1"/>
  <c r="BD102" i="1"/>
  <c r="BE102" i="1"/>
  <c r="BL102" i="1"/>
  <c r="BM102" i="1"/>
  <c r="BN102" i="1"/>
  <c r="BO102" i="1"/>
  <c r="BP102" i="1"/>
  <c r="BQ102" i="1"/>
  <c r="BR102" i="1"/>
  <c r="AS102" i="1"/>
  <c r="AB102" i="1"/>
  <c r="BX102" i="1"/>
  <c r="BY102" i="1"/>
  <c r="AA102" i="1"/>
  <c r="AC102" i="1"/>
  <c r="AF102" i="1"/>
  <c r="CA102" i="1"/>
  <c r="AO103" i="1"/>
  <c r="AP103" i="1"/>
  <c r="AQ103" i="1"/>
  <c r="AR103" i="1"/>
  <c r="AT103" i="1"/>
  <c r="AU103" i="1"/>
  <c r="AV103" i="1"/>
  <c r="AW103" i="1"/>
  <c r="AX103" i="1"/>
  <c r="AY103" i="1"/>
  <c r="AZ103" i="1"/>
  <c r="BA103" i="1"/>
  <c r="AI103" i="1"/>
  <c r="AJ103" i="1"/>
  <c r="AK103" i="1"/>
  <c r="AL103" i="1"/>
  <c r="AM103" i="1"/>
  <c r="AN103" i="1"/>
  <c r="BB103" i="1"/>
  <c r="BC103" i="1"/>
  <c r="BD103" i="1"/>
  <c r="BE103" i="1"/>
  <c r="BL103" i="1"/>
  <c r="BM103" i="1"/>
  <c r="BN103" i="1"/>
  <c r="BO103" i="1"/>
  <c r="BP103" i="1"/>
  <c r="BQ103" i="1"/>
  <c r="BR103" i="1"/>
  <c r="AS103" i="1"/>
  <c r="AB103" i="1"/>
  <c r="BX103" i="1"/>
  <c r="BY103" i="1"/>
  <c r="AA103" i="1"/>
  <c r="AC103" i="1"/>
  <c r="AF103" i="1"/>
  <c r="CA103" i="1"/>
  <c r="AO104" i="1"/>
  <c r="AP104" i="1"/>
  <c r="AQ104" i="1"/>
  <c r="AR104" i="1"/>
  <c r="AT104" i="1"/>
  <c r="AU104" i="1"/>
  <c r="AV104" i="1"/>
  <c r="AW104" i="1"/>
  <c r="AX104" i="1"/>
  <c r="AY104" i="1"/>
  <c r="AZ104" i="1"/>
  <c r="BA104" i="1"/>
  <c r="AI104" i="1"/>
  <c r="AJ104" i="1"/>
  <c r="AK104" i="1"/>
  <c r="AL104" i="1"/>
  <c r="AM104" i="1"/>
  <c r="AN104" i="1"/>
  <c r="BB104" i="1"/>
  <c r="BC104" i="1"/>
  <c r="BD104" i="1"/>
  <c r="BE104" i="1"/>
  <c r="BL104" i="1"/>
  <c r="BM104" i="1"/>
  <c r="BN104" i="1"/>
  <c r="BO104" i="1"/>
  <c r="BP104" i="1"/>
  <c r="BQ104" i="1"/>
  <c r="BR104" i="1"/>
  <c r="AS104" i="1"/>
  <c r="AB104" i="1"/>
  <c r="BX104" i="1"/>
  <c r="BY104" i="1"/>
  <c r="AA104" i="1"/>
  <c r="AC104" i="1"/>
  <c r="AF104" i="1"/>
  <c r="CA104" i="1"/>
  <c r="AO105" i="1"/>
  <c r="AP105" i="1"/>
  <c r="AQ105" i="1"/>
  <c r="AR105" i="1"/>
  <c r="AT105" i="1"/>
  <c r="AU105" i="1"/>
  <c r="AV105" i="1"/>
  <c r="AW105" i="1"/>
  <c r="AX105" i="1"/>
  <c r="AY105" i="1"/>
  <c r="AZ105" i="1"/>
  <c r="BA105" i="1"/>
  <c r="AI105" i="1"/>
  <c r="AJ105" i="1"/>
  <c r="AK105" i="1"/>
  <c r="AL105" i="1"/>
  <c r="AM105" i="1"/>
  <c r="AN105" i="1"/>
  <c r="BB105" i="1"/>
  <c r="BC105" i="1"/>
  <c r="BD105" i="1"/>
  <c r="BE105" i="1"/>
  <c r="BL105" i="1"/>
  <c r="BM105" i="1"/>
  <c r="BN105" i="1"/>
  <c r="BO105" i="1"/>
  <c r="BP105" i="1"/>
  <c r="BQ105" i="1"/>
  <c r="BR105" i="1"/>
  <c r="AS105" i="1"/>
  <c r="AB105" i="1"/>
  <c r="BX105" i="1"/>
  <c r="BY105" i="1"/>
  <c r="AA105" i="1"/>
  <c r="AC105" i="1"/>
  <c r="AF105" i="1"/>
  <c r="CA105" i="1"/>
  <c r="AO106" i="1"/>
  <c r="AP106" i="1"/>
  <c r="AQ106" i="1"/>
  <c r="AR106" i="1"/>
  <c r="AT106" i="1"/>
  <c r="AU106" i="1"/>
  <c r="AV106" i="1"/>
  <c r="AW106" i="1"/>
  <c r="AX106" i="1"/>
  <c r="AY106" i="1"/>
  <c r="AZ106" i="1"/>
  <c r="BA106" i="1"/>
  <c r="AI106" i="1"/>
  <c r="AJ106" i="1"/>
  <c r="AK106" i="1"/>
  <c r="AL106" i="1"/>
  <c r="AM106" i="1"/>
  <c r="AN106" i="1"/>
  <c r="BB106" i="1"/>
  <c r="BC106" i="1"/>
  <c r="BD106" i="1"/>
  <c r="BE106" i="1"/>
  <c r="BL106" i="1"/>
  <c r="BM106" i="1"/>
  <c r="BN106" i="1"/>
  <c r="BO106" i="1"/>
  <c r="BP106" i="1"/>
  <c r="BQ106" i="1"/>
  <c r="BR106" i="1"/>
  <c r="AS106" i="1"/>
  <c r="AB106" i="1"/>
  <c r="BX106" i="1"/>
  <c r="BY106" i="1"/>
  <c r="AA106" i="1"/>
  <c r="AC106" i="1"/>
  <c r="AF106" i="1"/>
  <c r="CA106" i="1"/>
  <c r="AO107" i="1"/>
  <c r="AP107" i="1"/>
  <c r="AQ107" i="1"/>
  <c r="AR107" i="1"/>
  <c r="AT107" i="1"/>
  <c r="AU107" i="1"/>
  <c r="AV107" i="1"/>
  <c r="AW107" i="1"/>
  <c r="AX107" i="1"/>
  <c r="AY107" i="1"/>
  <c r="AZ107" i="1"/>
  <c r="BA107" i="1"/>
  <c r="AI107" i="1"/>
  <c r="AJ107" i="1"/>
  <c r="AK107" i="1"/>
  <c r="AL107" i="1"/>
  <c r="AM107" i="1"/>
  <c r="AN107" i="1"/>
  <c r="BB107" i="1"/>
  <c r="BC107" i="1"/>
  <c r="BD107" i="1"/>
  <c r="BE107" i="1"/>
  <c r="BL107" i="1"/>
  <c r="BM107" i="1"/>
  <c r="BN107" i="1"/>
  <c r="BO107" i="1"/>
  <c r="BP107" i="1"/>
  <c r="BQ107" i="1"/>
  <c r="BR107" i="1"/>
  <c r="AS107" i="1"/>
  <c r="AB107" i="1"/>
  <c r="BX107" i="1"/>
  <c r="BY107" i="1"/>
  <c r="AA107" i="1"/>
  <c r="AC107" i="1"/>
  <c r="AF107" i="1"/>
  <c r="CA107" i="1"/>
  <c r="AO108" i="1"/>
  <c r="AP108" i="1"/>
  <c r="AQ108" i="1"/>
  <c r="AR108" i="1"/>
  <c r="AT108" i="1"/>
  <c r="AU108" i="1"/>
  <c r="AV108" i="1"/>
  <c r="AW108" i="1"/>
  <c r="AX108" i="1"/>
  <c r="AY108" i="1"/>
  <c r="AZ108" i="1"/>
  <c r="BA108" i="1"/>
  <c r="AI108" i="1"/>
  <c r="AJ108" i="1"/>
  <c r="AK108" i="1"/>
  <c r="AL108" i="1"/>
  <c r="AM108" i="1"/>
  <c r="AN108" i="1"/>
  <c r="BB108" i="1"/>
  <c r="BC108" i="1"/>
  <c r="BD108" i="1"/>
  <c r="BE108" i="1"/>
  <c r="BL108" i="1"/>
  <c r="BM108" i="1"/>
  <c r="BN108" i="1"/>
  <c r="BO108" i="1"/>
  <c r="BP108" i="1"/>
  <c r="BQ108" i="1"/>
  <c r="BR108" i="1"/>
  <c r="AS108" i="1"/>
  <c r="AB108" i="1"/>
  <c r="BX108" i="1"/>
  <c r="BY108" i="1"/>
  <c r="AA108" i="1"/>
  <c r="AC108" i="1"/>
  <c r="AF108" i="1"/>
  <c r="CA108" i="1"/>
  <c r="AO109" i="1"/>
  <c r="AP109" i="1"/>
  <c r="AQ109" i="1"/>
  <c r="AR109" i="1"/>
  <c r="AT109" i="1"/>
  <c r="AU109" i="1"/>
  <c r="AV109" i="1"/>
  <c r="AW109" i="1"/>
  <c r="AX109" i="1"/>
  <c r="AY109" i="1"/>
  <c r="AZ109" i="1"/>
  <c r="BA109" i="1"/>
  <c r="AI109" i="1"/>
  <c r="AJ109" i="1"/>
  <c r="AK109" i="1"/>
  <c r="AL109" i="1"/>
  <c r="AM109" i="1"/>
  <c r="AN109" i="1"/>
  <c r="BB109" i="1"/>
  <c r="BC109" i="1"/>
  <c r="BD109" i="1"/>
  <c r="BE109" i="1"/>
  <c r="BL109" i="1"/>
  <c r="BM109" i="1"/>
  <c r="BN109" i="1"/>
  <c r="BO109" i="1"/>
  <c r="BP109" i="1"/>
  <c r="BQ109" i="1"/>
  <c r="BR109" i="1"/>
  <c r="AS109" i="1"/>
  <c r="AB109" i="1"/>
  <c r="BX109" i="1"/>
  <c r="BY109" i="1"/>
  <c r="AA109" i="1"/>
  <c r="AC109" i="1"/>
  <c r="AF109" i="1"/>
  <c r="CA109" i="1"/>
  <c r="AO110" i="1"/>
  <c r="AP110" i="1"/>
  <c r="AQ110" i="1"/>
  <c r="AR110" i="1"/>
  <c r="AT110" i="1"/>
  <c r="AU110" i="1"/>
  <c r="AV110" i="1"/>
  <c r="AW110" i="1"/>
  <c r="AX110" i="1"/>
  <c r="AY110" i="1"/>
  <c r="AZ110" i="1"/>
  <c r="BA110" i="1"/>
  <c r="AI110" i="1"/>
  <c r="AJ110" i="1"/>
  <c r="AK110" i="1"/>
  <c r="AL110" i="1"/>
  <c r="AM110" i="1"/>
  <c r="AN110" i="1"/>
  <c r="BB110" i="1"/>
  <c r="BC110" i="1"/>
  <c r="BD110" i="1"/>
  <c r="BE110" i="1"/>
  <c r="BL110" i="1"/>
  <c r="BM110" i="1"/>
  <c r="BN110" i="1"/>
  <c r="BO110" i="1"/>
  <c r="BP110" i="1"/>
  <c r="BQ110" i="1"/>
  <c r="BR110" i="1"/>
  <c r="AS110" i="1"/>
  <c r="AB110" i="1"/>
  <c r="BX110" i="1"/>
  <c r="BY110" i="1"/>
  <c r="AA110" i="1"/>
  <c r="AC110" i="1"/>
  <c r="AF110" i="1"/>
  <c r="CA110" i="1"/>
  <c r="AO111" i="1"/>
  <c r="AP111" i="1"/>
  <c r="AQ111" i="1"/>
  <c r="AR111" i="1"/>
  <c r="AT111" i="1"/>
  <c r="AU111" i="1"/>
  <c r="AV111" i="1"/>
  <c r="AW111" i="1"/>
  <c r="AX111" i="1"/>
  <c r="AY111" i="1"/>
  <c r="AZ111" i="1"/>
  <c r="BA111" i="1"/>
  <c r="AI111" i="1"/>
  <c r="AJ111" i="1"/>
  <c r="AK111" i="1"/>
  <c r="AL111" i="1"/>
  <c r="AM111" i="1"/>
  <c r="AN111" i="1"/>
  <c r="BB111" i="1"/>
  <c r="BC111" i="1"/>
  <c r="BD111" i="1"/>
  <c r="BE111" i="1"/>
  <c r="BL111" i="1"/>
  <c r="BM111" i="1"/>
  <c r="BN111" i="1"/>
  <c r="BO111" i="1"/>
  <c r="BP111" i="1"/>
  <c r="BQ111" i="1"/>
  <c r="BR111" i="1"/>
  <c r="AS111" i="1"/>
  <c r="AB111" i="1"/>
  <c r="BX111" i="1"/>
  <c r="BY111" i="1"/>
  <c r="AA111" i="1"/>
  <c r="AC111" i="1"/>
  <c r="AF111" i="1"/>
  <c r="CA111" i="1"/>
  <c r="AO112" i="1"/>
  <c r="AP112" i="1"/>
  <c r="AQ112" i="1"/>
  <c r="AR112" i="1"/>
  <c r="AT112" i="1"/>
  <c r="AU112" i="1"/>
  <c r="AV112" i="1"/>
  <c r="AW112" i="1"/>
  <c r="AX112" i="1"/>
  <c r="AY112" i="1"/>
  <c r="AZ112" i="1"/>
  <c r="BA112" i="1"/>
  <c r="AI112" i="1"/>
  <c r="AJ112" i="1"/>
  <c r="AK112" i="1"/>
  <c r="AL112" i="1"/>
  <c r="AM112" i="1"/>
  <c r="AN112" i="1"/>
  <c r="BB112" i="1"/>
  <c r="BC112" i="1"/>
  <c r="BD112" i="1"/>
  <c r="BE112" i="1"/>
  <c r="BL112" i="1"/>
  <c r="BM112" i="1"/>
  <c r="BN112" i="1"/>
  <c r="BO112" i="1"/>
  <c r="BP112" i="1"/>
  <c r="BQ112" i="1"/>
  <c r="BR112" i="1"/>
  <c r="AS112" i="1"/>
  <c r="AB112" i="1"/>
  <c r="BX112" i="1"/>
  <c r="BY112" i="1"/>
  <c r="AA112" i="1"/>
  <c r="AC112" i="1"/>
  <c r="AF112" i="1"/>
  <c r="CA112" i="1"/>
  <c r="AO113" i="1"/>
  <c r="AP113" i="1"/>
  <c r="AQ113" i="1"/>
  <c r="AR113" i="1"/>
  <c r="AT113" i="1"/>
  <c r="AU113" i="1"/>
  <c r="AV113" i="1"/>
  <c r="AW113" i="1"/>
  <c r="AX113" i="1"/>
  <c r="AY113" i="1"/>
  <c r="AZ113" i="1"/>
  <c r="BA113" i="1"/>
  <c r="AI113" i="1"/>
  <c r="AJ113" i="1"/>
  <c r="AK113" i="1"/>
  <c r="AL113" i="1"/>
  <c r="AM113" i="1"/>
  <c r="AN113" i="1"/>
  <c r="BB113" i="1"/>
  <c r="BC113" i="1"/>
  <c r="BD113" i="1"/>
  <c r="BE113" i="1"/>
  <c r="BL113" i="1"/>
  <c r="BM113" i="1"/>
  <c r="BN113" i="1"/>
  <c r="BO113" i="1"/>
  <c r="BP113" i="1"/>
  <c r="BQ113" i="1"/>
  <c r="BR113" i="1"/>
  <c r="AS113" i="1"/>
  <c r="AB113" i="1"/>
  <c r="BX113" i="1"/>
  <c r="BY113" i="1"/>
  <c r="AA113" i="1"/>
  <c r="AC113" i="1"/>
  <c r="AF113" i="1"/>
  <c r="CA113" i="1"/>
  <c r="AO114" i="1"/>
  <c r="AP114" i="1"/>
  <c r="AQ114" i="1"/>
  <c r="AR114" i="1"/>
  <c r="AT114" i="1"/>
  <c r="AU114" i="1"/>
  <c r="AV114" i="1"/>
  <c r="AW114" i="1"/>
  <c r="AX114" i="1"/>
  <c r="AY114" i="1"/>
  <c r="AZ114" i="1"/>
  <c r="BA114" i="1"/>
  <c r="AI114" i="1"/>
  <c r="AJ114" i="1"/>
  <c r="AK114" i="1"/>
  <c r="AL114" i="1"/>
  <c r="AM114" i="1"/>
  <c r="AN114" i="1"/>
  <c r="BB114" i="1"/>
  <c r="BC114" i="1"/>
  <c r="BD114" i="1"/>
  <c r="BE114" i="1"/>
  <c r="BL114" i="1"/>
  <c r="BM114" i="1"/>
  <c r="BN114" i="1"/>
  <c r="BO114" i="1"/>
  <c r="BP114" i="1"/>
  <c r="BQ114" i="1"/>
  <c r="BR114" i="1"/>
  <c r="AS114" i="1"/>
  <c r="AB114" i="1"/>
  <c r="BX114" i="1"/>
  <c r="BY114" i="1"/>
  <c r="AA114" i="1"/>
  <c r="AC114" i="1"/>
  <c r="AF114" i="1"/>
  <c r="CA114" i="1"/>
  <c r="AO115" i="1"/>
  <c r="AP115" i="1"/>
  <c r="AQ115" i="1"/>
  <c r="AR115" i="1"/>
  <c r="AT115" i="1"/>
  <c r="AU115" i="1"/>
  <c r="AV115" i="1"/>
  <c r="AW115" i="1"/>
  <c r="AX115" i="1"/>
  <c r="AY115" i="1"/>
  <c r="AZ115" i="1"/>
  <c r="BA115" i="1"/>
  <c r="AI115" i="1"/>
  <c r="AJ115" i="1"/>
  <c r="AK115" i="1"/>
  <c r="AL115" i="1"/>
  <c r="AM115" i="1"/>
  <c r="AN115" i="1"/>
  <c r="BB115" i="1"/>
  <c r="BC115" i="1"/>
  <c r="BD115" i="1"/>
  <c r="BE115" i="1"/>
  <c r="BL115" i="1"/>
  <c r="BM115" i="1"/>
  <c r="BN115" i="1"/>
  <c r="BO115" i="1"/>
  <c r="BP115" i="1"/>
  <c r="BQ115" i="1"/>
  <c r="BR115" i="1"/>
  <c r="AS115" i="1"/>
  <c r="AB115" i="1"/>
  <c r="BX115" i="1"/>
  <c r="BY115" i="1"/>
  <c r="AA115" i="1"/>
  <c r="AC115" i="1"/>
  <c r="AF115" i="1"/>
  <c r="CA115" i="1"/>
  <c r="AO116" i="1"/>
  <c r="AP116" i="1"/>
  <c r="AQ116" i="1"/>
  <c r="AR116" i="1"/>
  <c r="AT116" i="1"/>
  <c r="AU116" i="1"/>
  <c r="AV116" i="1"/>
  <c r="AW116" i="1"/>
  <c r="AX116" i="1"/>
  <c r="AY116" i="1"/>
  <c r="AZ116" i="1"/>
  <c r="BA116" i="1"/>
  <c r="AI116" i="1"/>
  <c r="AJ116" i="1"/>
  <c r="AK116" i="1"/>
  <c r="AL116" i="1"/>
  <c r="AM116" i="1"/>
  <c r="AN116" i="1"/>
  <c r="BB116" i="1"/>
  <c r="BC116" i="1"/>
  <c r="BD116" i="1"/>
  <c r="BE116" i="1"/>
  <c r="BL116" i="1"/>
  <c r="BM116" i="1"/>
  <c r="BN116" i="1"/>
  <c r="BO116" i="1"/>
  <c r="BP116" i="1"/>
  <c r="BQ116" i="1"/>
  <c r="BR116" i="1"/>
  <c r="AS116" i="1"/>
  <c r="AB116" i="1"/>
  <c r="BX116" i="1"/>
  <c r="BY116" i="1"/>
  <c r="AA116" i="1"/>
  <c r="AC116" i="1"/>
  <c r="AF116" i="1"/>
  <c r="CA116" i="1"/>
  <c r="AO117" i="1"/>
  <c r="AP117" i="1"/>
  <c r="AQ117" i="1"/>
  <c r="AR117" i="1"/>
  <c r="AT117" i="1"/>
  <c r="AU117" i="1"/>
  <c r="AV117" i="1"/>
  <c r="AW117" i="1"/>
  <c r="AX117" i="1"/>
  <c r="AY117" i="1"/>
  <c r="AZ117" i="1"/>
  <c r="BA117" i="1"/>
  <c r="AI117" i="1"/>
  <c r="AJ117" i="1"/>
  <c r="AK117" i="1"/>
  <c r="AL117" i="1"/>
  <c r="AM117" i="1"/>
  <c r="AN117" i="1"/>
  <c r="BB117" i="1"/>
  <c r="BC117" i="1"/>
  <c r="BD117" i="1"/>
  <c r="BE117" i="1"/>
  <c r="BL117" i="1"/>
  <c r="BM117" i="1"/>
  <c r="BN117" i="1"/>
  <c r="BO117" i="1"/>
  <c r="BP117" i="1"/>
  <c r="BQ117" i="1"/>
  <c r="BR117" i="1"/>
  <c r="AS117" i="1"/>
  <c r="AB117" i="1"/>
  <c r="BX117" i="1"/>
  <c r="BY117" i="1"/>
  <c r="AA117" i="1"/>
  <c r="AC117" i="1"/>
  <c r="AF117" i="1"/>
  <c r="CA117" i="1"/>
  <c r="AO118" i="1"/>
  <c r="AP118" i="1"/>
  <c r="AQ118" i="1"/>
  <c r="AR118" i="1"/>
  <c r="AT118" i="1"/>
  <c r="AU118" i="1"/>
  <c r="AV118" i="1"/>
  <c r="AW118" i="1"/>
  <c r="AX118" i="1"/>
  <c r="AY118" i="1"/>
  <c r="AZ118" i="1"/>
  <c r="BA118" i="1"/>
  <c r="AI118" i="1"/>
  <c r="AJ118" i="1"/>
  <c r="AK118" i="1"/>
  <c r="AL118" i="1"/>
  <c r="AM118" i="1"/>
  <c r="AN118" i="1"/>
  <c r="BB118" i="1"/>
  <c r="BC118" i="1"/>
  <c r="BD118" i="1"/>
  <c r="BE118" i="1"/>
  <c r="BL118" i="1"/>
  <c r="BM118" i="1"/>
  <c r="BN118" i="1"/>
  <c r="BO118" i="1"/>
  <c r="BP118" i="1"/>
  <c r="BQ118" i="1"/>
  <c r="BR118" i="1"/>
  <c r="AS118" i="1"/>
  <c r="AB118" i="1"/>
  <c r="BX118" i="1"/>
  <c r="BY118" i="1"/>
  <c r="AA118" i="1"/>
  <c r="AC118" i="1"/>
  <c r="AF118" i="1"/>
  <c r="CA118" i="1"/>
  <c r="AO119" i="1"/>
  <c r="AP119" i="1"/>
  <c r="AQ119" i="1"/>
  <c r="AR119" i="1"/>
  <c r="AT119" i="1"/>
  <c r="AU119" i="1"/>
  <c r="AV119" i="1"/>
  <c r="AW119" i="1"/>
  <c r="AX119" i="1"/>
  <c r="AY119" i="1"/>
  <c r="AZ119" i="1"/>
  <c r="BA119" i="1"/>
  <c r="AI119" i="1"/>
  <c r="AJ119" i="1"/>
  <c r="AK119" i="1"/>
  <c r="AL119" i="1"/>
  <c r="AM119" i="1"/>
  <c r="AN119" i="1"/>
  <c r="BB119" i="1"/>
  <c r="BC119" i="1"/>
  <c r="BD119" i="1"/>
  <c r="BE119" i="1"/>
  <c r="BL119" i="1"/>
  <c r="BM119" i="1"/>
  <c r="BN119" i="1"/>
  <c r="BO119" i="1"/>
  <c r="BP119" i="1"/>
  <c r="BQ119" i="1"/>
  <c r="BR119" i="1"/>
  <c r="AS119" i="1"/>
  <c r="AB119" i="1"/>
  <c r="BX119" i="1"/>
  <c r="BY119" i="1"/>
  <c r="AA119" i="1"/>
  <c r="AC119" i="1"/>
  <c r="AF119" i="1"/>
  <c r="CA119" i="1"/>
  <c r="AO120" i="1"/>
  <c r="AP120" i="1"/>
  <c r="AQ120" i="1"/>
  <c r="AR120" i="1"/>
  <c r="AT120" i="1"/>
  <c r="AU120" i="1"/>
  <c r="AV120" i="1"/>
  <c r="AW120" i="1"/>
  <c r="AX120" i="1"/>
  <c r="AY120" i="1"/>
  <c r="AZ120" i="1"/>
  <c r="BA120" i="1"/>
  <c r="AI120" i="1"/>
  <c r="AJ120" i="1"/>
  <c r="AK120" i="1"/>
  <c r="AL120" i="1"/>
  <c r="AM120" i="1"/>
  <c r="AN120" i="1"/>
  <c r="BB120" i="1"/>
  <c r="BC120" i="1"/>
  <c r="BD120" i="1"/>
  <c r="BE120" i="1"/>
  <c r="BL120" i="1"/>
  <c r="BM120" i="1"/>
  <c r="BN120" i="1"/>
  <c r="BO120" i="1"/>
  <c r="BP120" i="1"/>
  <c r="BQ120" i="1"/>
  <c r="BR120" i="1"/>
  <c r="AS120" i="1"/>
  <c r="AB120" i="1"/>
  <c r="BX120" i="1"/>
  <c r="BY120" i="1"/>
  <c r="AA120" i="1"/>
  <c r="AC120" i="1"/>
  <c r="AF120" i="1"/>
  <c r="CA120" i="1"/>
  <c r="AO121" i="1"/>
  <c r="AP121" i="1"/>
  <c r="AQ121" i="1"/>
  <c r="AR121" i="1"/>
  <c r="AT121" i="1"/>
  <c r="AU121" i="1"/>
  <c r="AV121" i="1"/>
  <c r="AW121" i="1"/>
  <c r="AX121" i="1"/>
  <c r="AY121" i="1"/>
  <c r="AZ121" i="1"/>
  <c r="BA121" i="1"/>
  <c r="AI121" i="1"/>
  <c r="AJ121" i="1"/>
  <c r="AK121" i="1"/>
  <c r="AL121" i="1"/>
  <c r="AM121" i="1"/>
  <c r="AN121" i="1"/>
  <c r="BB121" i="1"/>
  <c r="BC121" i="1"/>
  <c r="BD121" i="1"/>
  <c r="BE121" i="1"/>
  <c r="BL121" i="1"/>
  <c r="BM121" i="1"/>
  <c r="BN121" i="1"/>
  <c r="BO121" i="1"/>
  <c r="BP121" i="1"/>
  <c r="BQ121" i="1"/>
  <c r="BR121" i="1"/>
  <c r="AS121" i="1"/>
  <c r="AB121" i="1"/>
  <c r="BX121" i="1"/>
  <c r="BY121" i="1"/>
  <c r="AA121" i="1"/>
  <c r="AC121" i="1"/>
  <c r="AF121" i="1"/>
  <c r="CA121" i="1"/>
  <c r="AO122" i="1"/>
  <c r="AP122" i="1"/>
  <c r="AQ122" i="1"/>
  <c r="AR122" i="1"/>
  <c r="AT122" i="1"/>
  <c r="AU122" i="1"/>
  <c r="AV122" i="1"/>
  <c r="AW122" i="1"/>
  <c r="AX122" i="1"/>
  <c r="AY122" i="1"/>
  <c r="AZ122" i="1"/>
  <c r="BA122" i="1"/>
  <c r="AI122" i="1"/>
  <c r="AJ122" i="1"/>
  <c r="AK122" i="1"/>
  <c r="AL122" i="1"/>
  <c r="AM122" i="1"/>
  <c r="AN122" i="1"/>
  <c r="BB122" i="1"/>
  <c r="BC122" i="1"/>
  <c r="BD122" i="1"/>
  <c r="BE122" i="1"/>
  <c r="BL122" i="1"/>
  <c r="BM122" i="1"/>
  <c r="BN122" i="1"/>
  <c r="BO122" i="1"/>
  <c r="BP122" i="1"/>
  <c r="BQ122" i="1"/>
  <c r="BR122" i="1"/>
  <c r="AS122" i="1"/>
  <c r="AB122" i="1"/>
  <c r="BX122" i="1"/>
  <c r="BY122" i="1"/>
  <c r="AA122" i="1"/>
  <c r="AC122" i="1"/>
  <c r="AF122" i="1"/>
  <c r="CA122" i="1"/>
  <c r="AO123" i="1"/>
  <c r="AP123" i="1"/>
  <c r="AQ123" i="1"/>
  <c r="AR123" i="1"/>
  <c r="AT123" i="1"/>
  <c r="AU123" i="1"/>
  <c r="AV123" i="1"/>
  <c r="AW123" i="1"/>
  <c r="AX123" i="1"/>
  <c r="AY123" i="1"/>
  <c r="AZ123" i="1"/>
  <c r="BA123" i="1"/>
  <c r="AI123" i="1"/>
  <c r="AJ123" i="1"/>
  <c r="AK123" i="1"/>
  <c r="AL123" i="1"/>
  <c r="AM123" i="1"/>
  <c r="AN123" i="1"/>
  <c r="BB123" i="1"/>
  <c r="BC123" i="1"/>
  <c r="BD123" i="1"/>
  <c r="BE123" i="1"/>
  <c r="BL123" i="1"/>
  <c r="BM123" i="1"/>
  <c r="BN123" i="1"/>
  <c r="BO123" i="1"/>
  <c r="BP123" i="1"/>
  <c r="BQ123" i="1"/>
  <c r="BR123" i="1"/>
  <c r="AS123" i="1"/>
  <c r="AB123" i="1"/>
  <c r="BX123" i="1"/>
  <c r="BY123" i="1"/>
  <c r="AA123" i="1"/>
  <c r="AC123" i="1"/>
  <c r="AF123" i="1"/>
  <c r="CA123" i="1"/>
  <c r="AO124" i="1"/>
  <c r="AP124" i="1"/>
  <c r="AQ124" i="1"/>
  <c r="AR124" i="1"/>
  <c r="AT124" i="1"/>
  <c r="AU124" i="1"/>
  <c r="AV124" i="1"/>
  <c r="AW124" i="1"/>
  <c r="AX124" i="1"/>
  <c r="AY124" i="1"/>
  <c r="AZ124" i="1"/>
  <c r="BA124" i="1"/>
  <c r="AI124" i="1"/>
  <c r="AJ124" i="1"/>
  <c r="AK124" i="1"/>
  <c r="AL124" i="1"/>
  <c r="AM124" i="1"/>
  <c r="AN124" i="1"/>
  <c r="BB124" i="1"/>
  <c r="BC124" i="1"/>
  <c r="BD124" i="1"/>
  <c r="BE124" i="1"/>
  <c r="BL124" i="1"/>
  <c r="BM124" i="1"/>
  <c r="BN124" i="1"/>
  <c r="BO124" i="1"/>
  <c r="BP124" i="1"/>
  <c r="BQ124" i="1"/>
  <c r="BR124" i="1"/>
  <c r="AS124" i="1"/>
  <c r="AB124" i="1"/>
  <c r="BX124" i="1"/>
  <c r="BY124" i="1"/>
  <c r="AA124" i="1"/>
  <c r="AC124" i="1"/>
  <c r="AF124" i="1"/>
  <c r="CA124" i="1"/>
  <c r="AO125" i="1"/>
  <c r="AP125" i="1"/>
  <c r="AQ125" i="1"/>
  <c r="AR125" i="1"/>
  <c r="AT125" i="1"/>
  <c r="AU125" i="1"/>
  <c r="AV125" i="1"/>
  <c r="AW125" i="1"/>
  <c r="AX125" i="1"/>
  <c r="AY125" i="1"/>
  <c r="AZ125" i="1"/>
  <c r="BA125" i="1"/>
  <c r="AI125" i="1"/>
  <c r="AJ125" i="1"/>
  <c r="AK125" i="1"/>
  <c r="AL125" i="1"/>
  <c r="AM125" i="1"/>
  <c r="AN125" i="1"/>
  <c r="BB125" i="1"/>
  <c r="BC125" i="1"/>
  <c r="BD125" i="1"/>
  <c r="BE125" i="1"/>
  <c r="BL125" i="1"/>
  <c r="BM125" i="1"/>
  <c r="BN125" i="1"/>
  <c r="BO125" i="1"/>
  <c r="BP125" i="1"/>
  <c r="BQ125" i="1"/>
  <c r="BR125" i="1"/>
  <c r="AS125" i="1"/>
  <c r="AB125" i="1"/>
  <c r="BX125" i="1"/>
  <c r="BY125" i="1"/>
  <c r="AA125" i="1"/>
  <c r="AC125" i="1"/>
  <c r="AF125" i="1"/>
  <c r="CA125" i="1"/>
  <c r="AO126" i="1"/>
  <c r="AP126" i="1"/>
  <c r="AQ126" i="1"/>
  <c r="AR126" i="1"/>
  <c r="AT126" i="1"/>
  <c r="AU126" i="1"/>
  <c r="AV126" i="1"/>
  <c r="AW126" i="1"/>
  <c r="AX126" i="1"/>
  <c r="AY126" i="1"/>
  <c r="AZ126" i="1"/>
  <c r="BA126" i="1"/>
  <c r="AI126" i="1"/>
  <c r="AJ126" i="1"/>
  <c r="AK126" i="1"/>
  <c r="AL126" i="1"/>
  <c r="AM126" i="1"/>
  <c r="AN126" i="1"/>
  <c r="BB126" i="1"/>
  <c r="BC126" i="1"/>
  <c r="BD126" i="1"/>
  <c r="BE126" i="1"/>
  <c r="BL126" i="1"/>
  <c r="BM126" i="1"/>
  <c r="BN126" i="1"/>
  <c r="BO126" i="1"/>
  <c r="BP126" i="1"/>
  <c r="BQ126" i="1"/>
  <c r="BR126" i="1"/>
  <c r="AS126" i="1"/>
  <c r="AB126" i="1"/>
  <c r="BX126" i="1"/>
  <c r="BY126" i="1"/>
  <c r="AA126" i="1"/>
  <c r="AC126" i="1"/>
  <c r="AF126" i="1"/>
  <c r="CA126" i="1"/>
  <c r="AO127" i="1"/>
  <c r="AP127" i="1"/>
  <c r="AQ127" i="1"/>
  <c r="AR127" i="1"/>
  <c r="AT127" i="1"/>
  <c r="AU127" i="1"/>
  <c r="AV127" i="1"/>
  <c r="AW127" i="1"/>
  <c r="AX127" i="1"/>
  <c r="AY127" i="1"/>
  <c r="AZ127" i="1"/>
  <c r="BA127" i="1"/>
  <c r="AI127" i="1"/>
  <c r="AJ127" i="1"/>
  <c r="AK127" i="1"/>
  <c r="AL127" i="1"/>
  <c r="AM127" i="1"/>
  <c r="AN127" i="1"/>
  <c r="BB127" i="1"/>
  <c r="BC127" i="1"/>
  <c r="BD127" i="1"/>
  <c r="BE127" i="1"/>
  <c r="BL127" i="1"/>
  <c r="BM127" i="1"/>
  <c r="BN127" i="1"/>
  <c r="BO127" i="1"/>
  <c r="BP127" i="1"/>
  <c r="BQ127" i="1"/>
  <c r="BR127" i="1"/>
  <c r="AS127" i="1"/>
  <c r="AB127" i="1"/>
  <c r="BX127" i="1"/>
  <c r="BY127" i="1"/>
  <c r="AA127" i="1"/>
  <c r="AC127" i="1"/>
  <c r="AF127" i="1"/>
  <c r="CA127" i="1"/>
  <c r="AO128" i="1"/>
  <c r="AP128" i="1"/>
  <c r="AQ128" i="1"/>
  <c r="AR128" i="1"/>
  <c r="AT128" i="1"/>
  <c r="AU128" i="1"/>
  <c r="AV128" i="1"/>
  <c r="AW128" i="1"/>
  <c r="AX128" i="1"/>
  <c r="AY128" i="1"/>
  <c r="AZ128" i="1"/>
  <c r="BA128" i="1"/>
  <c r="AI128" i="1"/>
  <c r="AJ128" i="1"/>
  <c r="AK128" i="1"/>
  <c r="AL128" i="1"/>
  <c r="AM128" i="1"/>
  <c r="AN128" i="1"/>
  <c r="BB128" i="1"/>
  <c r="BC128" i="1"/>
  <c r="BD128" i="1"/>
  <c r="BE128" i="1"/>
  <c r="BL128" i="1"/>
  <c r="BM128" i="1"/>
  <c r="BN128" i="1"/>
  <c r="BO128" i="1"/>
  <c r="BP128" i="1"/>
  <c r="BQ128" i="1"/>
  <c r="BR128" i="1"/>
  <c r="AS128" i="1"/>
  <c r="AB128" i="1"/>
  <c r="BX128" i="1"/>
  <c r="BY128" i="1"/>
  <c r="AA128" i="1"/>
  <c r="AC128" i="1"/>
  <c r="AF128" i="1"/>
  <c r="CA128" i="1"/>
  <c r="AO129" i="1"/>
  <c r="AP129" i="1"/>
  <c r="AQ129" i="1"/>
  <c r="AR129" i="1"/>
  <c r="AT129" i="1"/>
  <c r="AU129" i="1"/>
  <c r="AV129" i="1"/>
  <c r="AW129" i="1"/>
  <c r="AX129" i="1"/>
  <c r="AY129" i="1"/>
  <c r="AZ129" i="1"/>
  <c r="BA129" i="1"/>
  <c r="AI129" i="1"/>
  <c r="AJ129" i="1"/>
  <c r="AK129" i="1"/>
  <c r="AL129" i="1"/>
  <c r="AM129" i="1"/>
  <c r="AN129" i="1"/>
  <c r="BB129" i="1"/>
  <c r="BC129" i="1"/>
  <c r="BD129" i="1"/>
  <c r="BE129" i="1"/>
  <c r="BL129" i="1"/>
  <c r="BM129" i="1"/>
  <c r="BN129" i="1"/>
  <c r="BO129" i="1"/>
  <c r="BP129" i="1"/>
  <c r="BQ129" i="1"/>
  <c r="BR129" i="1"/>
  <c r="AS129" i="1"/>
  <c r="AB129" i="1"/>
  <c r="BX129" i="1"/>
  <c r="BY129" i="1"/>
  <c r="AA129" i="1"/>
  <c r="AC129" i="1"/>
  <c r="AF129" i="1"/>
  <c r="CA129" i="1"/>
  <c r="AO130" i="1"/>
  <c r="AP130" i="1"/>
  <c r="AQ130" i="1"/>
  <c r="AR130" i="1"/>
  <c r="AT130" i="1"/>
  <c r="AU130" i="1"/>
  <c r="AV130" i="1"/>
  <c r="AW130" i="1"/>
  <c r="AX130" i="1"/>
  <c r="AY130" i="1"/>
  <c r="AZ130" i="1"/>
  <c r="BA130" i="1"/>
  <c r="AI130" i="1"/>
  <c r="AJ130" i="1"/>
  <c r="AK130" i="1"/>
  <c r="AL130" i="1"/>
  <c r="AM130" i="1"/>
  <c r="AN130" i="1"/>
  <c r="BB130" i="1"/>
  <c r="BC130" i="1"/>
  <c r="BD130" i="1"/>
  <c r="BE130" i="1"/>
  <c r="BL130" i="1"/>
  <c r="BM130" i="1"/>
  <c r="BN130" i="1"/>
  <c r="BO130" i="1"/>
  <c r="BP130" i="1"/>
  <c r="BQ130" i="1"/>
  <c r="BR130" i="1"/>
  <c r="AS130" i="1"/>
  <c r="AB130" i="1"/>
  <c r="BX130" i="1"/>
  <c r="BY130" i="1"/>
  <c r="AA130" i="1"/>
  <c r="AC130" i="1"/>
  <c r="AF130" i="1"/>
  <c r="CA130" i="1"/>
  <c r="AO131" i="1"/>
  <c r="AP131" i="1"/>
  <c r="AQ131" i="1"/>
  <c r="AR131" i="1"/>
  <c r="AT131" i="1"/>
  <c r="AU131" i="1"/>
  <c r="AV131" i="1"/>
  <c r="AW131" i="1"/>
  <c r="AX131" i="1"/>
  <c r="AY131" i="1"/>
  <c r="AZ131" i="1"/>
  <c r="BA131" i="1"/>
  <c r="AI131" i="1"/>
  <c r="AJ131" i="1"/>
  <c r="AK131" i="1"/>
  <c r="AL131" i="1"/>
  <c r="AM131" i="1"/>
  <c r="AN131" i="1"/>
  <c r="BB131" i="1"/>
  <c r="BC131" i="1"/>
  <c r="BD131" i="1"/>
  <c r="BE131" i="1"/>
  <c r="BL131" i="1"/>
  <c r="BM131" i="1"/>
  <c r="BN131" i="1"/>
  <c r="BO131" i="1"/>
  <c r="BP131" i="1"/>
  <c r="BQ131" i="1"/>
  <c r="BR131" i="1"/>
  <c r="AS131" i="1"/>
  <c r="AB131" i="1"/>
  <c r="BX131" i="1"/>
  <c r="BY131" i="1"/>
  <c r="AA131" i="1"/>
  <c r="AC131" i="1"/>
  <c r="AF131" i="1"/>
  <c r="CA131" i="1"/>
  <c r="AO132" i="1"/>
  <c r="AP132" i="1"/>
  <c r="AQ132" i="1"/>
  <c r="AR132" i="1"/>
  <c r="AT132" i="1"/>
  <c r="AU132" i="1"/>
  <c r="AV132" i="1"/>
  <c r="AW132" i="1"/>
  <c r="AX132" i="1"/>
  <c r="AY132" i="1"/>
  <c r="AZ132" i="1"/>
  <c r="BA132" i="1"/>
  <c r="AI132" i="1"/>
  <c r="AJ132" i="1"/>
  <c r="AK132" i="1"/>
  <c r="AL132" i="1"/>
  <c r="AM132" i="1"/>
  <c r="AN132" i="1"/>
  <c r="BB132" i="1"/>
  <c r="BC132" i="1"/>
  <c r="BD132" i="1"/>
  <c r="BE132" i="1"/>
  <c r="BL132" i="1"/>
  <c r="BM132" i="1"/>
  <c r="BN132" i="1"/>
  <c r="BO132" i="1"/>
  <c r="BP132" i="1"/>
  <c r="BQ132" i="1"/>
  <c r="BR132" i="1"/>
  <c r="AS132" i="1"/>
  <c r="AB132" i="1"/>
  <c r="BX132" i="1"/>
  <c r="BY132" i="1"/>
  <c r="AA132" i="1"/>
  <c r="AC132" i="1"/>
  <c r="AF132" i="1"/>
  <c r="CA132" i="1"/>
  <c r="AO133" i="1"/>
  <c r="AP133" i="1"/>
  <c r="AQ133" i="1"/>
  <c r="AR133" i="1"/>
  <c r="AT133" i="1"/>
  <c r="AU133" i="1"/>
  <c r="AV133" i="1"/>
  <c r="AW133" i="1"/>
  <c r="AX133" i="1"/>
  <c r="AY133" i="1"/>
  <c r="AZ133" i="1"/>
  <c r="BA133" i="1"/>
  <c r="AI133" i="1"/>
  <c r="AJ133" i="1"/>
  <c r="AK133" i="1"/>
  <c r="AL133" i="1"/>
  <c r="AM133" i="1"/>
  <c r="AN133" i="1"/>
  <c r="BB133" i="1"/>
  <c r="BC133" i="1"/>
  <c r="BD133" i="1"/>
  <c r="BE133" i="1"/>
  <c r="BL133" i="1"/>
  <c r="BM133" i="1"/>
  <c r="BN133" i="1"/>
  <c r="BO133" i="1"/>
  <c r="BP133" i="1"/>
  <c r="BQ133" i="1"/>
  <c r="BR133" i="1"/>
  <c r="AS133" i="1"/>
  <c r="AB133" i="1"/>
  <c r="BX133" i="1"/>
  <c r="BY133" i="1"/>
  <c r="AA133" i="1"/>
  <c r="AC133" i="1"/>
  <c r="AF133" i="1"/>
  <c r="CA133" i="1"/>
  <c r="AO134" i="1"/>
  <c r="AP134" i="1"/>
  <c r="AQ134" i="1"/>
  <c r="AR134" i="1"/>
  <c r="AT134" i="1"/>
  <c r="AU134" i="1"/>
  <c r="AV134" i="1"/>
  <c r="AW134" i="1"/>
  <c r="AX134" i="1"/>
  <c r="AY134" i="1"/>
  <c r="AZ134" i="1"/>
  <c r="BA134" i="1"/>
  <c r="AI134" i="1"/>
  <c r="AJ134" i="1"/>
  <c r="AK134" i="1"/>
  <c r="AL134" i="1"/>
  <c r="AM134" i="1"/>
  <c r="AN134" i="1"/>
  <c r="BB134" i="1"/>
  <c r="BC134" i="1"/>
  <c r="BD134" i="1"/>
  <c r="BE134" i="1"/>
  <c r="BL134" i="1"/>
  <c r="BM134" i="1"/>
  <c r="BN134" i="1"/>
  <c r="BO134" i="1"/>
  <c r="BP134" i="1"/>
  <c r="BQ134" i="1"/>
  <c r="BR134" i="1"/>
  <c r="AS134" i="1"/>
  <c r="AB134" i="1"/>
  <c r="BX134" i="1"/>
  <c r="BY134" i="1"/>
  <c r="AA134" i="1"/>
  <c r="AC134" i="1"/>
  <c r="AF134" i="1"/>
  <c r="CA134" i="1"/>
  <c r="AO135" i="1"/>
  <c r="AP135" i="1"/>
  <c r="AQ135" i="1"/>
  <c r="AR135" i="1"/>
  <c r="AT135" i="1"/>
  <c r="AU135" i="1"/>
  <c r="AV135" i="1"/>
  <c r="AW135" i="1"/>
  <c r="AX135" i="1"/>
  <c r="AY135" i="1"/>
  <c r="AZ135" i="1"/>
  <c r="BA135" i="1"/>
  <c r="AI135" i="1"/>
  <c r="AJ135" i="1"/>
  <c r="AK135" i="1"/>
  <c r="AL135" i="1"/>
  <c r="AM135" i="1"/>
  <c r="AN135" i="1"/>
  <c r="BB135" i="1"/>
  <c r="BC135" i="1"/>
  <c r="BD135" i="1"/>
  <c r="BE135" i="1"/>
  <c r="BL135" i="1"/>
  <c r="BM135" i="1"/>
  <c r="BN135" i="1"/>
  <c r="BO135" i="1"/>
  <c r="BP135" i="1"/>
  <c r="BQ135" i="1"/>
  <c r="BR135" i="1"/>
  <c r="AS135" i="1"/>
  <c r="AB135" i="1"/>
  <c r="BX135" i="1"/>
  <c r="BY135" i="1"/>
  <c r="AA135" i="1"/>
  <c r="AC135" i="1"/>
  <c r="AF135" i="1"/>
  <c r="CA135" i="1"/>
  <c r="AO136" i="1"/>
  <c r="AP136" i="1"/>
  <c r="AQ136" i="1"/>
  <c r="AR136" i="1"/>
  <c r="AT136" i="1"/>
  <c r="AU136" i="1"/>
  <c r="AV136" i="1"/>
  <c r="AW136" i="1"/>
  <c r="AX136" i="1"/>
  <c r="AY136" i="1"/>
  <c r="AZ136" i="1"/>
  <c r="BA136" i="1"/>
  <c r="AI136" i="1"/>
  <c r="AJ136" i="1"/>
  <c r="AK136" i="1"/>
  <c r="AL136" i="1"/>
  <c r="AM136" i="1"/>
  <c r="AN136" i="1"/>
  <c r="BB136" i="1"/>
  <c r="BC136" i="1"/>
  <c r="BD136" i="1"/>
  <c r="BE136" i="1"/>
  <c r="BL136" i="1"/>
  <c r="BM136" i="1"/>
  <c r="BN136" i="1"/>
  <c r="BO136" i="1"/>
  <c r="BP136" i="1"/>
  <c r="BQ136" i="1"/>
  <c r="BR136" i="1"/>
  <c r="AS136" i="1"/>
  <c r="AB136" i="1"/>
  <c r="BX136" i="1"/>
  <c r="BY136" i="1"/>
  <c r="AA136" i="1"/>
  <c r="AC136" i="1"/>
  <c r="AF136" i="1"/>
  <c r="CA136" i="1"/>
  <c r="AO137" i="1"/>
  <c r="AP137" i="1"/>
  <c r="AQ137" i="1"/>
  <c r="AR137" i="1"/>
  <c r="AT137" i="1"/>
  <c r="AU137" i="1"/>
  <c r="AV137" i="1"/>
  <c r="AW137" i="1"/>
  <c r="AX137" i="1"/>
  <c r="AY137" i="1"/>
  <c r="AZ137" i="1"/>
  <c r="BA137" i="1"/>
  <c r="AI137" i="1"/>
  <c r="AJ137" i="1"/>
  <c r="AK137" i="1"/>
  <c r="AL137" i="1"/>
  <c r="AM137" i="1"/>
  <c r="AN137" i="1"/>
  <c r="BB137" i="1"/>
  <c r="BC137" i="1"/>
  <c r="BD137" i="1"/>
  <c r="BE137" i="1"/>
  <c r="BL137" i="1"/>
  <c r="BM137" i="1"/>
  <c r="BN137" i="1"/>
  <c r="BO137" i="1"/>
  <c r="BP137" i="1"/>
  <c r="BQ137" i="1"/>
  <c r="BR137" i="1"/>
  <c r="AS137" i="1"/>
  <c r="AB137" i="1"/>
  <c r="BX137" i="1"/>
  <c r="BY137" i="1"/>
  <c r="AA137" i="1"/>
  <c r="AC137" i="1"/>
  <c r="AF137" i="1"/>
  <c r="CA137" i="1"/>
  <c r="AO138" i="1"/>
  <c r="AP138" i="1"/>
  <c r="AQ138" i="1"/>
  <c r="AR138" i="1"/>
  <c r="AT138" i="1"/>
  <c r="AU138" i="1"/>
  <c r="AV138" i="1"/>
  <c r="AW138" i="1"/>
  <c r="AX138" i="1"/>
  <c r="AY138" i="1"/>
  <c r="AZ138" i="1"/>
  <c r="BA138" i="1"/>
  <c r="AI138" i="1"/>
  <c r="AJ138" i="1"/>
  <c r="AK138" i="1"/>
  <c r="AL138" i="1"/>
  <c r="AM138" i="1"/>
  <c r="AN138" i="1"/>
  <c r="BB138" i="1"/>
  <c r="BC138" i="1"/>
  <c r="BD138" i="1"/>
  <c r="BE138" i="1"/>
  <c r="BL138" i="1"/>
  <c r="BM138" i="1"/>
  <c r="BN138" i="1"/>
  <c r="BO138" i="1"/>
  <c r="BP138" i="1"/>
  <c r="BQ138" i="1"/>
  <c r="BR138" i="1"/>
  <c r="AS138" i="1"/>
  <c r="AB138" i="1"/>
  <c r="BX138" i="1"/>
  <c r="BY138" i="1"/>
  <c r="AA138" i="1"/>
  <c r="AC138" i="1"/>
  <c r="AF138" i="1"/>
  <c r="CA138" i="1"/>
  <c r="AO139" i="1"/>
  <c r="AP139" i="1"/>
  <c r="AQ139" i="1"/>
  <c r="AR139" i="1"/>
  <c r="AT139" i="1"/>
  <c r="AU139" i="1"/>
  <c r="AV139" i="1"/>
  <c r="AW139" i="1"/>
  <c r="AX139" i="1"/>
  <c r="AY139" i="1"/>
  <c r="AZ139" i="1"/>
  <c r="BA139" i="1"/>
  <c r="AI139" i="1"/>
  <c r="AJ139" i="1"/>
  <c r="AK139" i="1"/>
  <c r="AL139" i="1"/>
  <c r="AM139" i="1"/>
  <c r="AN139" i="1"/>
  <c r="BB139" i="1"/>
  <c r="BC139" i="1"/>
  <c r="BD139" i="1"/>
  <c r="BE139" i="1"/>
  <c r="BL139" i="1"/>
  <c r="BM139" i="1"/>
  <c r="BN139" i="1"/>
  <c r="BO139" i="1"/>
  <c r="BP139" i="1"/>
  <c r="BQ139" i="1"/>
  <c r="BR139" i="1"/>
  <c r="AS139" i="1"/>
  <c r="AB139" i="1"/>
  <c r="BX139" i="1"/>
  <c r="BY139" i="1"/>
  <c r="AA139" i="1"/>
  <c r="AC139" i="1"/>
  <c r="AF139" i="1"/>
  <c r="CA139" i="1"/>
  <c r="AO140" i="1"/>
  <c r="AP140" i="1"/>
  <c r="AQ140" i="1"/>
  <c r="AR140" i="1"/>
  <c r="AT140" i="1"/>
  <c r="AU140" i="1"/>
  <c r="AV140" i="1"/>
  <c r="AW140" i="1"/>
  <c r="AX140" i="1"/>
  <c r="AY140" i="1"/>
  <c r="AZ140" i="1"/>
  <c r="BA140" i="1"/>
  <c r="AI140" i="1"/>
  <c r="AJ140" i="1"/>
  <c r="AK140" i="1"/>
  <c r="AL140" i="1"/>
  <c r="AM140" i="1"/>
  <c r="AN140" i="1"/>
  <c r="BB140" i="1"/>
  <c r="BC140" i="1"/>
  <c r="BD140" i="1"/>
  <c r="BE140" i="1"/>
  <c r="BL140" i="1"/>
  <c r="BM140" i="1"/>
  <c r="BN140" i="1"/>
  <c r="BO140" i="1"/>
  <c r="BP140" i="1"/>
  <c r="BQ140" i="1"/>
  <c r="BR140" i="1"/>
  <c r="AS140" i="1"/>
  <c r="AB140" i="1"/>
  <c r="BX140" i="1"/>
  <c r="BY140" i="1"/>
  <c r="AA140" i="1"/>
  <c r="AC140" i="1"/>
  <c r="AF140" i="1"/>
  <c r="CA140" i="1"/>
  <c r="AO141" i="1"/>
  <c r="AP141" i="1"/>
  <c r="AQ141" i="1"/>
  <c r="AR141" i="1"/>
  <c r="AT141" i="1"/>
  <c r="AU141" i="1"/>
  <c r="AV141" i="1"/>
  <c r="AW141" i="1"/>
  <c r="AX141" i="1"/>
  <c r="AY141" i="1"/>
  <c r="AZ141" i="1"/>
  <c r="BA141" i="1"/>
  <c r="AI141" i="1"/>
  <c r="AJ141" i="1"/>
  <c r="AK141" i="1"/>
  <c r="AL141" i="1"/>
  <c r="AM141" i="1"/>
  <c r="AN141" i="1"/>
  <c r="BB141" i="1"/>
  <c r="BC141" i="1"/>
  <c r="BD141" i="1"/>
  <c r="BE141" i="1"/>
  <c r="BL141" i="1"/>
  <c r="BM141" i="1"/>
  <c r="BN141" i="1"/>
  <c r="BO141" i="1"/>
  <c r="BP141" i="1"/>
  <c r="BQ141" i="1"/>
  <c r="BR141" i="1"/>
  <c r="AS141" i="1"/>
  <c r="AB141" i="1"/>
  <c r="BX141" i="1"/>
  <c r="BY141" i="1"/>
  <c r="AA141" i="1"/>
  <c r="AC141" i="1"/>
  <c r="AF141" i="1"/>
  <c r="CA141" i="1"/>
  <c r="AO142" i="1"/>
  <c r="AP142" i="1"/>
  <c r="AQ142" i="1"/>
  <c r="AR142" i="1"/>
  <c r="AT142" i="1"/>
  <c r="AU142" i="1"/>
  <c r="AV142" i="1"/>
  <c r="AW142" i="1"/>
  <c r="AX142" i="1"/>
  <c r="AY142" i="1"/>
  <c r="AZ142" i="1"/>
  <c r="BA142" i="1"/>
  <c r="AI142" i="1"/>
  <c r="AJ142" i="1"/>
  <c r="AK142" i="1"/>
  <c r="AL142" i="1"/>
  <c r="AM142" i="1"/>
  <c r="AN142" i="1"/>
  <c r="BB142" i="1"/>
  <c r="BC142" i="1"/>
  <c r="BD142" i="1"/>
  <c r="BE142" i="1"/>
  <c r="BL142" i="1"/>
  <c r="BM142" i="1"/>
  <c r="BN142" i="1"/>
  <c r="BO142" i="1"/>
  <c r="BP142" i="1"/>
  <c r="BQ142" i="1"/>
  <c r="BR142" i="1"/>
  <c r="AS142" i="1"/>
  <c r="AB142" i="1"/>
  <c r="BX142" i="1"/>
  <c r="BY142" i="1"/>
  <c r="AA142" i="1"/>
  <c r="AC142" i="1"/>
  <c r="AF142" i="1"/>
  <c r="CA142" i="1"/>
  <c r="AO143" i="1"/>
  <c r="AP143" i="1"/>
  <c r="AQ143" i="1"/>
  <c r="AR143" i="1"/>
  <c r="AT143" i="1"/>
  <c r="AU143" i="1"/>
  <c r="AV143" i="1"/>
  <c r="AW143" i="1"/>
  <c r="AX143" i="1"/>
  <c r="AY143" i="1"/>
  <c r="AZ143" i="1"/>
  <c r="BA143" i="1"/>
  <c r="AI143" i="1"/>
  <c r="AJ143" i="1"/>
  <c r="AK143" i="1"/>
  <c r="AL143" i="1"/>
  <c r="AM143" i="1"/>
  <c r="AN143" i="1"/>
  <c r="BB143" i="1"/>
  <c r="BC143" i="1"/>
  <c r="BD143" i="1"/>
  <c r="BE143" i="1"/>
  <c r="BL143" i="1"/>
  <c r="BM143" i="1"/>
  <c r="BN143" i="1"/>
  <c r="BO143" i="1"/>
  <c r="BP143" i="1"/>
  <c r="BQ143" i="1"/>
  <c r="BR143" i="1"/>
  <c r="AS143" i="1"/>
  <c r="AB143" i="1"/>
  <c r="BX143" i="1"/>
  <c r="BY143" i="1"/>
  <c r="AA143" i="1"/>
  <c r="AC143" i="1"/>
  <c r="AF143" i="1"/>
  <c r="CA143" i="1"/>
  <c r="AO144" i="1"/>
  <c r="AP144" i="1"/>
  <c r="AQ144" i="1"/>
  <c r="AR144" i="1"/>
  <c r="AT144" i="1"/>
  <c r="AU144" i="1"/>
  <c r="AV144" i="1"/>
  <c r="AW144" i="1"/>
  <c r="AX144" i="1"/>
  <c r="AY144" i="1"/>
  <c r="AZ144" i="1"/>
  <c r="BA144" i="1"/>
  <c r="AI144" i="1"/>
  <c r="AJ144" i="1"/>
  <c r="AK144" i="1"/>
  <c r="AL144" i="1"/>
  <c r="AM144" i="1"/>
  <c r="AN144" i="1"/>
  <c r="BB144" i="1"/>
  <c r="BC144" i="1"/>
  <c r="BD144" i="1"/>
  <c r="BE144" i="1"/>
  <c r="BL144" i="1"/>
  <c r="BM144" i="1"/>
  <c r="BN144" i="1"/>
  <c r="BO144" i="1"/>
  <c r="BP144" i="1"/>
  <c r="BQ144" i="1"/>
  <c r="BR144" i="1"/>
  <c r="AS144" i="1"/>
  <c r="AB144" i="1"/>
  <c r="BX144" i="1"/>
  <c r="BY144" i="1"/>
  <c r="AA144" i="1"/>
  <c r="AC144" i="1"/>
  <c r="AF144" i="1"/>
  <c r="CA144" i="1"/>
  <c r="AO145" i="1"/>
  <c r="AP145" i="1"/>
  <c r="AQ145" i="1"/>
  <c r="AR145" i="1"/>
  <c r="AT145" i="1"/>
  <c r="AU145" i="1"/>
  <c r="AV145" i="1"/>
  <c r="AW145" i="1"/>
  <c r="AX145" i="1"/>
  <c r="AY145" i="1"/>
  <c r="AZ145" i="1"/>
  <c r="BA145" i="1"/>
  <c r="AI145" i="1"/>
  <c r="AJ145" i="1"/>
  <c r="AK145" i="1"/>
  <c r="AL145" i="1"/>
  <c r="AM145" i="1"/>
  <c r="AN145" i="1"/>
  <c r="BB145" i="1"/>
  <c r="BC145" i="1"/>
  <c r="BD145" i="1"/>
  <c r="BE145" i="1"/>
  <c r="BL145" i="1"/>
  <c r="BM145" i="1"/>
  <c r="BN145" i="1"/>
  <c r="BO145" i="1"/>
  <c r="BP145" i="1"/>
  <c r="BQ145" i="1"/>
  <c r="BR145" i="1"/>
  <c r="AS145" i="1"/>
  <c r="AB145" i="1"/>
  <c r="BX145" i="1"/>
  <c r="BY145" i="1"/>
  <c r="AA145" i="1"/>
  <c r="AC145" i="1"/>
  <c r="AF145" i="1"/>
  <c r="CA145" i="1"/>
  <c r="AO146" i="1"/>
  <c r="AP146" i="1"/>
  <c r="AQ146" i="1"/>
  <c r="AR146" i="1"/>
  <c r="AT146" i="1"/>
  <c r="AU146" i="1"/>
  <c r="AV146" i="1"/>
  <c r="AW146" i="1"/>
  <c r="AX146" i="1"/>
  <c r="AY146" i="1"/>
  <c r="AZ146" i="1"/>
  <c r="BA146" i="1"/>
  <c r="AI146" i="1"/>
  <c r="AJ146" i="1"/>
  <c r="AK146" i="1"/>
  <c r="AL146" i="1"/>
  <c r="AM146" i="1"/>
  <c r="AN146" i="1"/>
  <c r="BB146" i="1"/>
  <c r="BC146" i="1"/>
  <c r="BD146" i="1"/>
  <c r="BE146" i="1"/>
  <c r="BL146" i="1"/>
  <c r="BM146" i="1"/>
  <c r="BN146" i="1"/>
  <c r="BO146" i="1"/>
  <c r="BP146" i="1"/>
  <c r="BQ146" i="1"/>
  <c r="BR146" i="1"/>
  <c r="AS146" i="1"/>
  <c r="AB146" i="1"/>
  <c r="BX146" i="1"/>
  <c r="BY146" i="1"/>
  <c r="AA146" i="1"/>
  <c r="AC146" i="1"/>
  <c r="AF146" i="1"/>
  <c r="CA146" i="1"/>
  <c r="AO147" i="1"/>
  <c r="AP147" i="1"/>
  <c r="AQ147" i="1"/>
  <c r="AR147" i="1"/>
  <c r="AT147" i="1"/>
  <c r="AU147" i="1"/>
  <c r="AV147" i="1"/>
  <c r="AW147" i="1"/>
  <c r="AX147" i="1"/>
  <c r="AY147" i="1"/>
  <c r="AZ147" i="1"/>
  <c r="BA147" i="1"/>
  <c r="AI147" i="1"/>
  <c r="AJ147" i="1"/>
  <c r="AK147" i="1"/>
  <c r="AL147" i="1"/>
  <c r="AM147" i="1"/>
  <c r="AN147" i="1"/>
  <c r="BB147" i="1"/>
  <c r="BC147" i="1"/>
  <c r="BD147" i="1"/>
  <c r="BE147" i="1"/>
  <c r="BL147" i="1"/>
  <c r="BM147" i="1"/>
  <c r="BN147" i="1"/>
  <c r="BO147" i="1"/>
  <c r="BP147" i="1"/>
  <c r="BQ147" i="1"/>
  <c r="BR147" i="1"/>
  <c r="AS147" i="1"/>
  <c r="AB147" i="1"/>
  <c r="BX147" i="1"/>
  <c r="BY147" i="1"/>
  <c r="AA147" i="1"/>
  <c r="AC147" i="1"/>
  <c r="AF147" i="1"/>
  <c r="CA147" i="1"/>
  <c r="AO148" i="1"/>
  <c r="AP148" i="1"/>
  <c r="AQ148" i="1"/>
  <c r="AR148" i="1"/>
  <c r="AT148" i="1"/>
  <c r="AU148" i="1"/>
  <c r="AV148" i="1"/>
  <c r="AW148" i="1"/>
  <c r="AX148" i="1"/>
  <c r="AY148" i="1"/>
  <c r="AZ148" i="1"/>
  <c r="BA148" i="1"/>
  <c r="AI148" i="1"/>
  <c r="AJ148" i="1"/>
  <c r="AK148" i="1"/>
  <c r="AL148" i="1"/>
  <c r="AM148" i="1"/>
  <c r="AN148" i="1"/>
  <c r="BB148" i="1"/>
  <c r="BC148" i="1"/>
  <c r="BD148" i="1"/>
  <c r="BE148" i="1"/>
  <c r="BL148" i="1"/>
  <c r="BM148" i="1"/>
  <c r="BN148" i="1"/>
  <c r="BO148" i="1"/>
  <c r="BP148" i="1"/>
  <c r="BQ148" i="1"/>
  <c r="BR148" i="1"/>
  <c r="AS148" i="1"/>
  <c r="AB148" i="1"/>
  <c r="BX148" i="1"/>
  <c r="BY148" i="1"/>
  <c r="AA148" i="1"/>
  <c r="AC148" i="1"/>
  <c r="AF148" i="1"/>
  <c r="CA148" i="1"/>
  <c r="AO149" i="1"/>
  <c r="AP149" i="1"/>
  <c r="AQ149" i="1"/>
  <c r="AR149" i="1"/>
  <c r="AT149" i="1"/>
  <c r="AU149" i="1"/>
  <c r="AV149" i="1"/>
  <c r="AW149" i="1"/>
  <c r="AX149" i="1"/>
  <c r="AY149" i="1"/>
  <c r="AZ149" i="1"/>
  <c r="BA149" i="1"/>
  <c r="AI149" i="1"/>
  <c r="AJ149" i="1"/>
  <c r="AK149" i="1"/>
  <c r="AL149" i="1"/>
  <c r="AM149" i="1"/>
  <c r="AN149" i="1"/>
  <c r="BB149" i="1"/>
  <c r="BC149" i="1"/>
  <c r="BD149" i="1"/>
  <c r="BE149" i="1"/>
  <c r="BL149" i="1"/>
  <c r="BM149" i="1"/>
  <c r="BN149" i="1"/>
  <c r="BO149" i="1"/>
  <c r="BP149" i="1"/>
  <c r="BQ149" i="1"/>
  <c r="BR149" i="1"/>
  <c r="AS149" i="1"/>
  <c r="AB149" i="1"/>
  <c r="BX149" i="1"/>
  <c r="BY149" i="1"/>
  <c r="AA149" i="1"/>
  <c r="AC149" i="1"/>
  <c r="AF149" i="1"/>
  <c r="CA149" i="1"/>
  <c r="AO150" i="1"/>
  <c r="AP150" i="1"/>
  <c r="AQ150" i="1"/>
  <c r="AR150" i="1"/>
  <c r="AT150" i="1"/>
  <c r="AU150" i="1"/>
  <c r="AV150" i="1"/>
  <c r="AW150" i="1"/>
  <c r="AX150" i="1"/>
  <c r="AY150" i="1"/>
  <c r="AZ150" i="1"/>
  <c r="BA150" i="1"/>
  <c r="AI150" i="1"/>
  <c r="AJ150" i="1"/>
  <c r="AK150" i="1"/>
  <c r="AL150" i="1"/>
  <c r="AM150" i="1"/>
  <c r="AN150" i="1"/>
  <c r="BB150" i="1"/>
  <c r="BC150" i="1"/>
  <c r="BD150" i="1"/>
  <c r="BE150" i="1"/>
  <c r="BL150" i="1"/>
  <c r="BM150" i="1"/>
  <c r="BN150" i="1"/>
  <c r="BO150" i="1"/>
  <c r="BP150" i="1"/>
  <c r="BQ150" i="1"/>
  <c r="BR150" i="1"/>
  <c r="AS150" i="1"/>
  <c r="AB150" i="1"/>
  <c r="BX150" i="1"/>
  <c r="BY150" i="1"/>
  <c r="AA150" i="1"/>
  <c r="AC150" i="1"/>
  <c r="AF150" i="1"/>
  <c r="CA150" i="1"/>
  <c r="AO151" i="1"/>
  <c r="AP151" i="1"/>
  <c r="AQ151" i="1"/>
  <c r="AR151" i="1"/>
  <c r="AT151" i="1"/>
  <c r="AU151" i="1"/>
  <c r="AV151" i="1"/>
  <c r="AW151" i="1"/>
  <c r="AX151" i="1"/>
  <c r="AY151" i="1"/>
  <c r="AZ151" i="1"/>
  <c r="BA151" i="1"/>
  <c r="AI151" i="1"/>
  <c r="AJ151" i="1"/>
  <c r="AK151" i="1"/>
  <c r="AL151" i="1"/>
  <c r="AM151" i="1"/>
  <c r="AN151" i="1"/>
  <c r="BB151" i="1"/>
  <c r="BC151" i="1"/>
  <c r="BD151" i="1"/>
  <c r="BE151" i="1"/>
  <c r="BL151" i="1"/>
  <c r="BM151" i="1"/>
  <c r="BN151" i="1"/>
  <c r="BO151" i="1"/>
  <c r="BP151" i="1"/>
  <c r="BQ151" i="1"/>
  <c r="BR151" i="1"/>
  <c r="AS151" i="1"/>
  <c r="AB151" i="1"/>
  <c r="BX151" i="1"/>
  <c r="BY151" i="1"/>
  <c r="AA151" i="1"/>
  <c r="AC151" i="1"/>
  <c r="AF151" i="1"/>
  <c r="CA151" i="1"/>
  <c r="AO152" i="1"/>
  <c r="AP152" i="1"/>
  <c r="AQ152" i="1"/>
  <c r="AR152" i="1"/>
  <c r="AT152" i="1"/>
  <c r="AU152" i="1"/>
  <c r="AV152" i="1"/>
  <c r="AW152" i="1"/>
  <c r="AX152" i="1"/>
  <c r="AY152" i="1"/>
  <c r="AZ152" i="1"/>
  <c r="BA152" i="1"/>
  <c r="AI152" i="1"/>
  <c r="AJ152" i="1"/>
  <c r="AK152" i="1"/>
  <c r="AL152" i="1"/>
  <c r="AM152" i="1"/>
  <c r="AN152" i="1"/>
  <c r="BB152" i="1"/>
  <c r="BC152" i="1"/>
  <c r="BD152" i="1"/>
  <c r="BE152" i="1"/>
  <c r="BL152" i="1"/>
  <c r="BM152" i="1"/>
  <c r="BN152" i="1"/>
  <c r="BO152" i="1"/>
  <c r="BP152" i="1"/>
  <c r="BQ152" i="1"/>
  <c r="BR152" i="1"/>
  <c r="AS152" i="1"/>
  <c r="AB152" i="1"/>
  <c r="BX152" i="1"/>
  <c r="BY152" i="1"/>
  <c r="AA152" i="1"/>
  <c r="AC152" i="1"/>
  <c r="AF152" i="1"/>
  <c r="CA152" i="1"/>
  <c r="AO153" i="1"/>
  <c r="AP153" i="1"/>
  <c r="AQ153" i="1"/>
  <c r="AR153" i="1"/>
  <c r="AT153" i="1"/>
  <c r="AU153" i="1"/>
  <c r="AV153" i="1"/>
  <c r="AW153" i="1"/>
  <c r="AX153" i="1"/>
  <c r="AY153" i="1"/>
  <c r="AZ153" i="1"/>
  <c r="BA153" i="1"/>
  <c r="AI153" i="1"/>
  <c r="AJ153" i="1"/>
  <c r="AK153" i="1"/>
  <c r="AL153" i="1"/>
  <c r="AM153" i="1"/>
  <c r="AN153" i="1"/>
  <c r="BB153" i="1"/>
  <c r="BC153" i="1"/>
  <c r="BD153" i="1"/>
  <c r="BE153" i="1"/>
  <c r="BL153" i="1"/>
  <c r="BM153" i="1"/>
  <c r="BN153" i="1"/>
  <c r="BO153" i="1"/>
  <c r="BP153" i="1"/>
  <c r="BQ153" i="1"/>
  <c r="BR153" i="1"/>
  <c r="AS153" i="1"/>
  <c r="AB153" i="1"/>
  <c r="BX153" i="1"/>
  <c r="BY153" i="1"/>
  <c r="AA153" i="1"/>
  <c r="AC153" i="1"/>
  <c r="AF153" i="1"/>
  <c r="CA153" i="1"/>
  <c r="AO154" i="1"/>
  <c r="AP154" i="1"/>
  <c r="AQ154" i="1"/>
  <c r="AR154" i="1"/>
  <c r="AT154" i="1"/>
  <c r="AU154" i="1"/>
  <c r="AV154" i="1"/>
  <c r="AW154" i="1"/>
  <c r="AX154" i="1"/>
  <c r="AY154" i="1"/>
  <c r="AZ154" i="1"/>
  <c r="BA154" i="1"/>
  <c r="AI154" i="1"/>
  <c r="AJ154" i="1"/>
  <c r="AK154" i="1"/>
  <c r="AL154" i="1"/>
  <c r="AM154" i="1"/>
  <c r="AN154" i="1"/>
  <c r="BB154" i="1"/>
  <c r="BC154" i="1"/>
  <c r="BD154" i="1"/>
  <c r="BE154" i="1"/>
  <c r="BL154" i="1"/>
  <c r="BM154" i="1"/>
  <c r="BN154" i="1"/>
  <c r="BO154" i="1"/>
  <c r="BP154" i="1"/>
  <c r="BQ154" i="1"/>
  <c r="BR154" i="1"/>
  <c r="AS154" i="1"/>
  <c r="AB154" i="1"/>
  <c r="BX154" i="1"/>
  <c r="BY154" i="1"/>
  <c r="AA154" i="1"/>
  <c r="AC154" i="1"/>
  <c r="AF154" i="1"/>
  <c r="CA154" i="1"/>
  <c r="AO155" i="1"/>
  <c r="AP155" i="1"/>
  <c r="AQ155" i="1"/>
  <c r="AR155" i="1"/>
  <c r="AT155" i="1"/>
  <c r="AU155" i="1"/>
  <c r="AV155" i="1"/>
  <c r="AW155" i="1"/>
  <c r="AX155" i="1"/>
  <c r="AY155" i="1"/>
  <c r="AZ155" i="1"/>
  <c r="BA155" i="1"/>
  <c r="AI155" i="1"/>
  <c r="AJ155" i="1"/>
  <c r="AK155" i="1"/>
  <c r="AL155" i="1"/>
  <c r="AM155" i="1"/>
  <c r="AN155" i="1"/>
  <c r="BB155" i="1"/>
  <c r="BC155" i="1"/>
  <c r="BD155" i="1"/>
  <c r="BE155" i="1"/>
  <c r="BL155" i="1"/>
  <c r="BM155" i="1"/>
  <c r="BN155" i="1"/>
  <c r="BO155" i="1"/>
  <c r="BP155" i="1"/>
  <c r="BQ155" i="1"/>
  <c r="BR155" i="1"/>
  <c r="AS155" i="1"/>
  <c r="AB155" i="1"/>
  <c r="BX155" i="1"/>
  <c r="BY155" i="1"/>
  <c r="AA155" i="1"/>
  <c r="AC155" i="1"/>
  <c r="AF155" i="1"/>
  <c r="CA155" i="1"/>
  <c r="AO156" i="1"/>
  <c r="AP156" i="1"/>
  <c r="AQ156" i="1"/>
  <c r="AR156" i="1"/>
  <c r="AT156" i="1"/>
  <c r="AU156" i="1"/>
  <c r="AV156" i="1"/>
  <c r="AW156" i="1"/>
  <c r="AX156" i="1"/>
  <c r="AY156" i="1"/>
  <c r="AZ156" i="1"/>
  <c r="BA156" i="1"/>
  <c r="AI156" i="1"/>
  <c r="AJ156" i="1"/>
  <c r="AK156" i="1"/>
  <c r="AL156" i="1"/>
  <c r="AM156" i="1"/>
  <c r="AN156" i="1"/>
  <c r="BB156" i="1"/>
  <c r="BC156" i="1"/>
  <c r="BD156" i="1"/>
  <c r="BE156" i="1"/>
  <c r="BL156" i="1"/>
  <c r="BM156" i="1"/>
  <c r="BN156" i="1"/>
  <c r="BO156" i="1"/>
  <c r="BP156" i="1"/>
  <c r="BQ156" i="1"/>
  <c r="BR156" i="1"/>
  <c r="AS156" i="1"/>
  <c r="AB156" i="1"/>
  <c r="BX156" i="1"/>
  <c r="BY156" i="1"/>
  <c r="AA156" i="1"/>
  <c r="AC156" i="1"/>
  <c r="AF156" i="1"/>
  <c r="CA156" i="1"/>
  <c r="AO157" i="1"/>
  <c r="AP157" i="1"/>
  <c r="AQ157" i="1"/>
  <c r="AR157" i="1"/>
  <c r="AT157" i="1"/>
  <c r="AU157" i="1"/>
  <c r="AV157" i="1"/>
  <c r="AW157" i="1"/>
  <c r="AX157" i="1"/>
  <c r="AY157" i="1"/>
  <c r="AZ157" i="1"/>
  <c r="BA157" i="1"/>
  <c r="AI157" i="1"/>
  <c r="AJ157" i="1"/>
  <c r="AK157" i="1"/>
  <c r="AL157" i="1"/>
  <c r="AM157" i="1"/>
  <c r="AN157" i="1"/>
  <c r="BB157" i="1"/>
  <c r="BC157" i="1"/>
  <c r="BD157" i="1"/>
  <c r="BE157" i="1"/>
  <c r="BL157" i="1"/>
  <c r="BM157" i="1"/>
  <c r="BN157" i="1"/>
  <c r="BO157" i="1"/>
  <c r="BP157" i="1"/>
  <c r="BQ157" i="1"/>
  <c r="BR157" i="1"/>
  <c r="AS157" i="1"/>
  <c r="AB157" i="1"/>
  <c r="BX157" i="1"/>
  <c r="BY157" i="1"/>
  <c r="AA157" i="1"/>
  <c r="AC157" i="1"/>
  <c r="AF157" i="1"/>
  <c r="CA157" i="1"/>
  <c r="AO158" i="1"/>
  <c r="AP158" i="1"/>
  <c r="AQ158" i="1"/>
  <c r="AR158" i="1"/>
  <c r="AT158" i="1"/>
  <c r="AU158" i="1"/>
  <c r="AV158" i="1"/>
  <c r="AW158" i="1"/>
  <c r="AX158" i="1"/>
  <c r="AY158" i="1"/>
  <c r="AZ158" i="1"/>
  <c r="BA158" i="1"/>
  <c r="AI158" i="1"/>
  <c r="AJ158" i="1"/>
  <c r="AK158" i="1"/>
  <c r="AL158" i="1"/>
  <c r="AM158" i="1"/>
  <c r="AN158" i="1"/>
  <c r="BB158" i="1"/>
  <c r="BC158" i="1"/>
  <c r="BD158" i="1"/>
  <c r="BE158" i="1"/>
  <c r="BL158" i="1"/>
  <c r="BM158" i="1"/>
  <c r="BN158" i="1"/>
  <c r="BO158" i="1"/>
  <c r="BP158" i="1"/>
  <c r="BQ158" i="1"/>
  <c r="BR158" i="1"/>
  <c r="AS158" i="1"/>
  <c r="AB158" i="1"/>
  <c r="BX158" i="1"/>
  <c r="BY158" i="1"/>
  <c r="AA158" i="1"/>
  <c r="AC158" i="1"/>
  <c r="AF158" i="1"/>
  <c r="CA158" i="1"/>
  <c r="AO159" i="1"/>
  <c r="AP159" i="1"/>
  <c r="AQ159" i="1"/>
  <c r="AR159" i="1"/>
  <c r="AT159" i="1"/>
  <c r="AU159" i="1"/>
  <c r="AV159" i="1"/>
  <c r="AW159" i="1"/>
  <c r="AX159" i="1"/>
  <c r="AY159" i="1"/>
  <c r="AZ159" i="1"/>
  <c r="BA159" i="1"/>
  <c r="AI159" i="1"/>
  <c r="AJ159" i="1"/>
  <c r="AK159" i="1"/>
  <c r="AL159" i="1"/>
  <c r="AM159" i="1"/>
  <c r="AN159" i="1"/>
  <c r="BB159" i="1"/>
  <c r="BC159" i="1"/>
  <c r="BD159" i="1"/>
  <c r="BE159" i="1"/>
  <c r="BL159" i="1"/>
  <c r="BM159" i="1"/>
  <c r="BN159" i="1"/>
  <c r="BO159" i="1"/>
  <c r="BP159" i="1"/>
  <c r="BQ159" i="1"/>
  <c r="BR159" i="1"/>
  <c r="AS159" i="1"/>
  <c r="AB159" i="1"/>
  <c r="BX159" i="1"/>
  <c r="BY159" i="1"/>
  <c r="AA159" i="1"/>
  <c r="AC159" i="1"/>
  <c r="AF159" i="1"/>
  <c r="CA159" i="1"/>
  <c r="AO160" i="1"/>
  <c r="AP160" i="1"/>
  <c r="AQ160" i="1"/>
  <c r="AR160" i="1"/>
  <c r="AT160" i="1"/>
  <c r="AU160" i="1"/>
  <c r="AV160" i="1"/>
  <c r="AW160" i="1"/>
  <c r="AX160" i="1"/>
  <c r="AY160" i="1"/>
  <c r="AZ160" i="1"/>
  <c r="BA160" i="1"/>
  <c r="AI160" i="1"/>
  <c r="AJ160" i="1"/>
  <c r="AK160" i="1"/>
  <c r="AL160" i="1"/>
  <c r="AM160" i="1"/>
  <c r="AN160" i="1"/>
  <c r="BB160" i="1"/>
  <c r="BC160" i="1"/>
  <c r="BD160" i="1"/>
  <c r="BE160" i="1"/>
  <c r="BL160" i="1"/>
  <c r="BM160" i="1"/>
  <c r="BN160" i="1"/>
  <c r="BO160" i="1"/>
  <c r="BP160" i="1"/>
  <c r="BQ160" i="1"/>
  <c r="BR160" i="1"/>
  <c r="AS160" i="1"/>
  <c r="AB160" i="1"/>
  <c r="BX160" i="1"/>
  <c r="BY160" i="1"/>
  <c r="AA160" i="1"/>
  <c r="AC160" i="1"/>
  <c r="AF160" i="1"/>
  <c r="CA160" i="1"/>
  <c r="AO161" i="1"/>
  <c r="AP161" i="1"/>
  <c r="AQ161" i="1"/>
  <c r="AR161" i="1"/>
  <c r="AT161" i="1"/>
  <c r="AU161" i="1"/>
  <c r="AV161" i="1"/>
  <c r="AW161" i="1"/>
  <c r="AX161" i="1"/>
  <c r="AY161" i="1"/>
  <c r="AZ161" i="1"/>
  <c r="BA161" i="1"/>
  <c r="AI161" i="1"/>
  <c r="AJ161" i="1"/>
  <c r="AK161" i="1"/>
  <c r="AL161" i="1"/>
  <c r="AM161" i="1"/>
  <c r="AN161" i="1"/>
  <c r="BB161" i="1"/>
  <c r="BC161" i="1"/>
  <c r="BD161" i="1"/>
  <c r="BE161" i="1"/>
  <c r="BL161" i="1"/>
  <c r="BM161" i="1"/>
  <c r="BN161" i="1"/>
  <c r="BO161" i="1"/>
  <c r="BP161" i="1"/>
  <c r="BQ161" i="1"/>
  <c r="BR161" i="1"/>
  <c r="AS161" i="1"/>
  <c r="AB161" i="1"/>
  <c r="BX161" i="1"/>
  <c r="BY161" i="1"/>
  <c r="AA161" i="1"/>
  <c r="AC161" i="1"/>
  <c r="AF161" i="1"/>
  <c r="CA161" i="1"/>
  <c r="AO162" i="1"/>
  <c r="AP162" i="1"/>
  <c r="AQ162" i="1"/>
  <c r="AR162" i="1"/>
  <c r="AT162" i="1"/>
  <c r="AU162" i="1"/>
  <c r="AV162" i="1"/>
  <c r="AW162" i="1"/>
  <c r="AX162" i="1"/>
  <c r="AY162" i="1"/>
  <c r="AZ162" i="1"/>
  <c r="BA162" i="1"/>
  <c r="AI162" i="1"/>
  <c r="AJ162" i="1"/>
  <c r="AK162" i="1"/>
  <c r="AL162" i="1"/>
  <c r="AM162" i="1"/>
  <c r="AN162" i="1"/>
  <c r="BB162" i="1"/>
  <c r="BC162" i="1"/>
  <c r="BD162" i="1"/>
  <c r="BE162" i="1"/>
  <c r="BL162" i="1"/>
  <c r="BM162" i="1"/>
  <c r="BN162" i="1"/>
  <c r="BO162" i="1"/>
  <c r="BP162" i="1"/>
  <c r="BQ162" i="1"/>
  <c r="BR162" i="1"/>
  <c r="AS162" i="1"/>
  <c r="AB162" i="1"/>
  <c r="BX162" i="1"/>
  <c r="BY162" i="1"/>
  <c r="AA162" i="1"/>
  <c r="AC162" i="1"/>
  <c r="AF162" i="1"/>
  <c r="CA162" i="1"/>
  <c r="AO163" i="1"/>
  <c r="AP163" i="1"/>
  <c r="AQ163" i="1"/>
  <c r="AR163" i="1"/>
  <c r="AT163" i="1"/>
  <c r="AU163" i="1"/>
  <c r="AV163" i="1"/>
  <c r="AW163" i="1"/>
  <c r="AX163" i="1"/>
  <c r="AY163" i="1"/>
  <c r="AZ163" i="1"/>
  <c r="BA163" i="1"/>
  <c r="AI163" i="1"/>
  <c r="AJ163" i="1"/>
  <c r="AK163" i="1"/>
  <c r="AL163" i="1"/>
  <c r="AM163" i="1"/>
  <c r="AN163" i="1"/>
  <c r="BB163" i="1"/>
  <c r="BC163" i="1"/>
  <c r="BD163" i="1"/>
  <c r="BE163" i="1"/>
  <c r="BL163" i="1"/>
  <c r="BM163" i="1"/>
  <c r="BN163" i="1"/>
  <c r="BO163" i="1"/>
  <c r="BP163" i="1"/>
  <c r="BQ163" i="1"/>
  <c r="BR163" i="1"/>
  <c r="AS163" i="1"/>
  <c r="AB163" i="1"/>
  <c r="BX163" i="1"/>
  <c r="BY163" i="1"/>
  <c r="AA163" i="1"/>
  <c r="AC163" i="1"/>
  <c r="AF163" i="1"/>
  <c r="CA163" i="1"/>
  <c r="BM14" i="1"/>
  <c r="BN14" i="1"/>
  <c r="BO14" i="1"/>
  <c r="BP14" i="1"/>
  <c r="BQ14" i="1"/>
  <c r="BR14" i="1"/>
  <c r="AD14" i="1"/>
  <c r="CC14" i="1"/>
  <c r="W14" i="1"/>
  <c r="X14" i="1"/>
  <c r="Y14" i="1"/>
  <c r="Z14" i="1"/>
  <c r="J14" i="1"/>
  <c r="W15" i="1"/>
  <c r="X15" i="1"/>
  <c r="Y15" i="1"/>
  <c r="Z15" i="1"/>
  <c r="J15" i="1"/>
  <c r="W16" i="1"/>
  <c r="X16" i="1"/>
  <c r="Y16" i="1"/>
  <c r="Z16" i="1"/>
  <c r="J16" i="1"/>
  <c r="W17" i="1"/>
  <c r="X17" i="1"/>
  <c r="Y17" i="1"/>
  <c r="Z17" i="1"/>
  <c r="J17" i="1"/>
  <c r="W18" i="1"/>
  <c r="X18" i="1"/>
  <c r="Y18" i="1"/>
  <c r="Z18" i="1"/>
  <c r="J18" i="1"/>
  <c r="W19" i="1"/>
  <c r="X19" i="1"/>
  <c r="Y19" i="1"/>
  <c r="Z19" i="1"/>
  <c r="J19" i="1"/>
  <c r="W20" i="1"/>
  <c r="X20" i="1"/>
  <c r="Y20" i="1"/>
  <c r="Z20" i="1"/>
  <c r="J20" i="1"/>
  <c r="W21" i="1"/>
  <c r="X21" i="1"/>
  <c r="Y21" i="1"/>
  <c r="Z21" i="1"/>
  <c r="J21" i="1"/>
  <c r="W22" i="1"/>
  <c r="X22" i="1"/>
  <c r="Y22" i="1"/>
  <c r="Z22" i="1"/>
  <c r="J22" i="1"/>
  <c r="W23" i="1"/>
  <c r="X23" i="1"/>
  <c r="Y23" i="1"/>
  <c r="Z23" i="1"/>
  <c r="J23" i="1"/>
  <c r="W24" i="1"/>
  <c r="X24" i="1"/>
  <c r="Y24" i="1"/>
  <c r="Z24" i="1"/>
  <c r="J24" i="1"/>
  <c r="W25" i="1"/>
  <c r="X25" i="1"/>
  <c r="Y25" i="1"/>
  <c r="Z25" i="1"/>
  <c r="J25" i="1"/>
  <c r="W26" i="1"/>
  <c r="X26" i="1"/>
  <c r="Y26" i="1"/>
  <c r="Z26" i="1"/>
  <c r="J26" i="1"/>
  <c r="W27" i="1"/>
  <c r="X27" i="1"/>
  <c r="Y27" i="1"/>
  <c r="Z27" i="1"/>
  <c r="J27" i="1"/>
  <c r="W28" i="1"/>
  <c r="X28" i="1"/>
  <c r="Y28" i="1"/>
  <c r="Z28" i="1"/>
  <c r="J28" i="1"/>
  <c r="W29" i="1"/>
  <c r="X29" i="1"/>
  <c r="Y29" i="1"/>
  <c r="Z29" i="1"/>
  <c r="J29" i="1"/>
  <c r="W30" i="1"/>
  <c r="X30" i="1"/>
  <c r="Y30" i="1"/>
  <c r="Z30" i="1"/>
  <c r="J30" i="1"/>
  <c r="W31" i="1"/>
  <c r="X31" i="1"/>
  <c r="Y31" i="1"/>
  <c r="Z31" i="1"/>
  <c r="J31" i="1"/>
  <c r="W32" i="1"/>
  <c r="X32" i="1"/>
  <c r="Y32" i="1"/>
  <c r="Z32" i="1"/>
  <c r="J32" i="1"/>
  <c r="W33" i="1"/>
  <c r="X33" i="1"/>
  <c r="Y33" i="1"/>
  <c r="Z33" i="1"/>
  <c r="J33" i="1"/>
  <c r="W34" i="1"/>
  <c r="X34" i="1"/>
  <c r="Y34" i="1"/>
  <c r="Z34" i="1"/>
  <c r="J34" i="1"/>
  <c r="W35" i="1"/>
  <c r="X35" i="1"/>
  <c r="Y35" i="1"/>
  <c r="Z35" i="1"/>
  <c r="J35" i="1"/>
  <c r="W36" i="1"/>
  <c r="X36" i="1"/>
  <c r="Y36" i="1"/>
  <c r="Z36" i="1"/>
  <c r="J36" i="1"/>
  <c r="W37" i="1"/>
  <c r="X37" i="1"/>
  <c r="Y37" i="1"/>
  <c r="Z37" i="1"/>
  <c r="J37" i="1"/>
  <c r="W38" i="1"/>
  <c r="X38" i="1"/>
  <c r="Y38" i="1"/>
  <c r="Z38" i="1"/>
  <c r="J38" i="1"/>
  <c r="W39" i="1"/>
  <c r="X39" i="1"/>
  <c r="Y39" i="1"/>
  <c r="Z39" i="1"/>
  <c r="J39" i="1"/>
  <c r="W40" i="1"/>
  <c r="X40" i="1"/>
  <c r="Y40" i="1"/>
  <c r="Z40" i="1"/>
  <c r="J40" i="1"/>
  <c r="W41" i="1"/>
  <c r="X41" i="1"/>
  <c r="Y41" i="1"/>
  <c r="Z41" i="1"/>
  <c r="J41" i="1"/>
  <c r="W42" i="1"/>
  <c r="X42" i="1"/>
  <c r="Y42" i="1"/>
  <c r="Z42" i="1"/>
  <c r="J42" i="1"/>
  <c r="W43" i="1"/>
  <c r="X43" i="1"/>
  <c r="Y43" i="1"/>
  <c r="Z43" i="1"/>
  <c r="J43" i="1"/>
  <c r="W44" i="1"/>
  <c r="X44" i="1"/>
  <c r="Y44" i="1"/>
  <c r="Z44" i="1"/>
  <c r="J44" i="1"/>
  <c r="W45" i="1"/>
  <c r="X45" i="1"/>
  <c r="Y45" i="1"/>
  <c r="Z45" i="1"/>
  <c r="J45" i="1"/>
  <c r="W46" i="1"/>
  <c r="X46" i="1"/>
  <c r="Y46" i="1"/>
  <c r="Z46" i="1"/>
  <c r="J46" i="1"/>
  <c r="W47" i="1"/>
  <c r="X47" i="1"/>
  <c r="Y47" i="1"/>
  <c r="Z47" i="1"/>
  <c r="J47" i="1"/>
  <c r="W48" i="1"/>
  <c r="X48" i="1"/>
  <c r="Y48" i="1"/>
  <c r="Z48" i="1"/>
  <c r="J48" i="1"/>
  <c r="W49" i="1"/>
  <c r="X49" i="1"/>
  <c r="Y49" i="1"/>
  <c r="Z49" i="1"/>
  <c r="J49" i="1"/>
  <c r="W50" i="1"/>
  <c r="X50" i="1"/>
  <c r="Y50" i="1"/>
  <c r="Z50" i="1"/>
  <c r="J50" i="1"/>
  <c r="W51" i="1"/>
  <c r="X51" i="1"/>
  <c r="Y51" i="1"/>
  <c r="Z51" i="1"/>
  <c r="J51" i="1"/>
  <c r="W52" i="1"/>
  <c r="X52" i="1"/>
  <c r="Y52" i="1"/>
  <c r="Z52" i="1"/>
  <c r="J52" i="1"/>
  <c r="W53" i="1"/>
  <c r="X53" i="1"/>
  <c r="Y53" i="1"/>
  <c r="Z53" i="1"/>
  <c r="J53" i="1"/>
  <c r="W54" i="1"/>
  <c r="X54" i="1"/>
  <c r="Y54" i="1"/>
  <c r="Z54" i="1"/>
  <c r="J54" i="1"/>
  <c r="W55" i="1"/>
  <c r="X55" i="1"/>
  <c r="Y55" i="1"/>
  <c r="Z55" i="1"/>
  <c r="J55" i="1"/>
  <c r="W56" i="1"/>
  <c r="X56" i="1"/>
  <c r="Y56" i="1"/>
  <c r="Z56" i="1"/>
  <c r="J56" i="1"/>
  <c r="W57" i="1"/>
  <c r="X57" i="1"/>
  <c r="Y57" i="1"/>
  <c r="Z57" i="1"/>
  <c r="J57" i="1"/>
  <c r="W58" i="1"/>
  <c r="X58" i="1"/>
  <c r="Y58" i="1"/>
  <c r="Z58" i="1"/>
  <c r="J58" i="1"/>
  <c r="W59" i="1"/>
  <c r="X59" i="1"/>
  <c r="Y59" i="1"/>
  <c r="Z59" i="1"/>
  <c r="J59" i="1"/>
  <c r="W60" i="1"/>
  <c r="X60" i="1"/>
  <c r="Y60" i="1"/>
  <c r="Z60" i="1"/>
  <c r="J60" i="1"/>
  <c r="W61" i="1"/>
  <c r="X61" i="1"/>
  <c r="Y61" i="1"/>
  <c r="Z61" i="1"/>
  <c r="J61" i="1"/>
  <c r="W62" i="1"/>
  <c r="X62" i="1"/>
  <c r="Y62" i="1"/>
  <c r="Z62" i="1"/>
  <c r="J62" i="1"/>
  <c r="W63" i="1"/>
  <c r="X63" i="1"/>
  <c r="Y63" i="1"/>
  <c r="Z63" i="1"/>
  <c r="J63" i="1"/>
  <c r="W64" i="1"/>
  <c r="X64" i="1"/>
  <c r="Y64" i="1"/>
  <c r="Z64" i="1"/>
  <c r="J64" i="1"/>
  <c r="W65" i="1"/>
  <c r="X65" i="1"/>
  <c r="Y65" i="1"/>
  <c r="Z65" i="1"/>
  <c r="J65" i="1"/>
  <c r="W66" i="1"/>
  <c r="X66" i="1"/>
  <c r="Y66" i="1"/>
  <c r="Z66" i="1"/>
  <c r="J66" i="1"/>
  <c r="W67" i="1"/>
  <c r="X67" i="1"/>
  <c r="Y67" i="1"/>
  <c r="Z67" i="1"/>
  <c r="J67" i="1"/>
  <c r="W68" i="1"/>
  <c r="X68" i="1"/>
  <c r="Y68" i="1"/>
  <c r="Z68" i="1"/>
  <c r="J68" i="1"/>
  <c r="W69" i="1"/>
  <c r="X69" i="1"/>
  <c r="Y69" i="1"/>
  <c r="Z69" i="1"/>
  <c r="J69" i="1"/>
  <c r="W70" i="1"/>
  <c r="X70" i="1"/>
  <c r="Y70" i="1"/>
  <c r="Z70" i="1"/>
  <c r="J70" i="1"/>
  <c r="W71" i="1"/>
  <c r="X71" i="1"/>
  <c r="Y71" i="1"/>
  <c r="Z71" i="1"/>
  <c r="J71" i="1"/>
  <c r="W72" i="1"/>
  <c r="X72" i="1"/>
  <c r="Y72" i="1"/>
  <c r="Z72" i="1"/>
  <c r="J72" i="1"/>
  <c r="W73" i="1"/>
  <c r="X73" i="1"/>
  <c r="Y73" i="1"/>
  <c r="Z73" i="1"/>
  <c r="J73" i="1"/>
  <c r="W74" i="1"/>
  <c r="X74" i="1"/>
  <c r="Y74" i="1"/>
  <c r="Z74" i="1"/>
  <c r="J74" i="1"/>
  <c r="W75" i="1"/>
  <c r="X75" i="1"/>
  <c r="Y75" i="1"/>
  <c r="Z75" i="1"/>
  <c r="J75" i="1"/>
  <c r="W76" i="1"/>
  <c r="X76" i="1"/>
  <c r="Y76" i="1"/>
  <c r="Z76" i="1"/>
  <c r="J76" i="1"/>
  <c r="W77" i="1"/>
  <c r="X77" i="1"/>
  <c r="Y77" i="1"/>
  <c r="Z77" i="1"/>
  <c r="J77" i="1"/>
  <c r="W78" i="1"/>
  <c r="X78" i="1"/>
  <c r="Y78" i="1"/>
  <c r="Z78" i="1"/>
  <c r="J78" i="1"/>
  <c r="W79" i="1"/>
  <c r="X79" i="1"/>
  <c r="Y79" i="1"/>
  <c r="Z79" i="1"/>
  <c r="J79" i="1"/>
  <c r="W80" i="1"/>
  <c r="X80" i="1"/>
  <c r="Y80" i="1"/>
  <c r="Z80" i="1"/>
  <c r="J80" i="1"/>
  <c r="W81" i="1"/>
  <c r="X81" i="1"/>
  <c r="Y81" i="1"/>
  <c r="Z81" i="1"/>
  <c r="J81" i="1"/>
  <c r="W82" i="1"/>
  <c r="X82" i="1"/>
  <c r="Y82" i="1"/>
  <c r="Z82" i="1"/>
  <c r="J82" i="1"/>
  <c r="W83" i="1"/>
  <c r="X83" i="1"/>
  <c r="Y83" i="1"/>
  <c r="Z83" i="1"/>
  <c r="J83" i="1"/>
  <c r="W84" i="1"/>
  <c r="X84" i="1"/>
  <c r="Y84" i="1"/>
  <c r="Z84" i="1"/>
  <c r="J84" i="1"/>
  <c r="W85" i="1"/>
  <c r="X85" i="1"/>
  <c r="Y85" i="1"/>
  <c r="Z85" i="1"/>
  <c r="J85" i="1"/>
  <c r="W86" i="1"/>
  <c r="X86" i="1"/>
  <c r="Y86" i="1"/>
  <c r="Z86" i="1"/>
  <c r="J86" i="1"/>
  <c r="W87" i="1"/>
  <c r="X87" i="1"/>
  <c r="Y87" i="1"/>
  <c r="Z87" i="1"/>
  <c r="J87" i="1"/>
  <c r="W88" i="1"/>
  <c r="X88" i="1"/>
  <c r="Y88" i="1"/>
  <c r="Z88" i="1"/>
  <c r="J88" i="1"/>
  <c r="W89" i="1"/>
  <c r="X89" i="1"/>
  <c r="Y89" i="1"/>
  <c r="Z89" i="1"/>
  <c r="J89" i="1"/>
  <c r="W90" i="1"/>
  <c r="X90" i="1"/>
  <c r="Y90" i="1"/>
  <c r="Z90" i="1"/>
  <c r="J90" i="1"/>
  <c r="W91" i="1"/>
  <c r="X91" i="1"/>
  <c r="Y91" i="1"/>
  <c r="Z91" i="1"/>
  <c r="J91" i="1"/>
  <c r="W92" i="1"/>
  <c r="X92" i="1"/>
  <c r="Y92" i="1"/>
  <c r="Z92" i="1"/>
  <c r="J92" i="1"/>
  <c r="W93" i="1"/>
  <c r="X93" i="1"/>
  <c r="Y93" i="1"/>
  <c r="Z93" i="1"/>
  <c r="J93" i="1"/>
  <c r="W94" i="1"/>
  <c r="X94" i="1"/>
  <c r="Y94" i="1"/>
  <c r="Z94" i="1"/>
  <c r="J94" i="1"/>
  <c r="W95" i="1"/>
  <c r="X95" i="1"/>
  <c r="Y95" i="1"/>
  <c r="Z95" i="1"/>
  <c r="J95" i="1"/>
  <c r="W96" i="1"/>
  <c r="X96" i="1"/>
  <c r="Y96" i="1"/>
  <c r="Z96" i="1"/>
  <c r="J96" i="1"/>
  <c r="W97" i="1"/>
  <c r="X97" i="1"/>
  <c r="Y97" i="1"/>
  <c r="Z97" i="1"/>
  <c r="J97" i="1"/>
  <c r="W98" i="1"/>
  <c r="X98" i="1"/>
  <c r="Y98" i="1"/>
  <c r="Z98" i="1"/>
  <c r="J98" i="1"/>
  <c r="W99" i="1"/>
  <c r="X99" i="1"/>
  <c r="Y99" i="1"/>
  <c r="Z99" i="1"/>
  <c r="J99" i="1"/>
  <c r="W100" i="1"/>
  <c r="X100" i="1"/>
  <c r="Y100" i="1"/>
  <c r="Z100" i="1"/>
  <c r="J100" i="1"/>
  <c r="W101" i="1"/>
  <c r="X101" i="1"/>
  <c r="Y101" i="1"/>
  <c r="Z101" i="1"/>
  <c r="J101" i="1"/>
  <c r="W102" i="1"/>
  <c r="X102" i="1"/>
  <c r="Y102" i="1"/>
  <c r="Z102" i="1"/>
  <c r="J102" i="1"/>
  <c r="W103" i="1"/>
  <c r="X103" i="1"/>
  <c r="Y103" i="1"/>
  <c r="Z103" i="1"/>
  <c r="J103" i="1"/>
  <c r="W104" i="1"/>
  <c r="X104" i="1"/>
  <c r="Y104" i="1"/>
  <c r="Z104" i="1"/>
  <c r="J104" i="1"/>
  <c r="W105" i="1"/>
  <c r="X105" i="1"/>
  <c r="Y105" i="1"/>
  <c r="Z105" i="1"/>
  <c r="J105" i="1"/>
  <c r="W106" i="1"/>
  <c r="X106" i="1"/>
  <c r="Y106" i="1"/>
  <c r="Z106" i="1"/>
  <c r="J106" i="1"/>
  <c r="W107" i="1"/>
  <c r="X107" i="1"/>
  <c r="Y107" i="1"/>
  <c r="Z107" i="1"/>
  <c r="J107" i="1"/>
  <c r="W108" i="1"/>
  <c r="X108" i="1"/>
  <c r="Y108" i="1"/>
  <c r="Z108" i="1"/>
  <c r="J108" i="1"/>
  <c r="W109" i="1"/>
  <c r="X109" i="1"/>
  <c r="Y109" i="1"/>
  <c r="Z109" i="1"/>
  <c r="J109" i="1"/>
  <c r="W110" i="1"/>
  <c r="X110" i="1"/>
  <c r="Y110" i="1"/>
  <c r="Z110" i="1"/>
  <c r="J110" i="1"/>
  <c r="W111" i="1"/>
  <c r="X111" i="1"/>
  <c r="Y111" i="1"/>
  <c r="Z111" i="1"/>
  <c r="J111" i="1"/>
  <c r="W112" i="1"/>
  <c r="X112" i="1"/>
  <c r="Y112" i="1"/>
  <c r="Z112" i="1"/>
  <c r="J112" i="1"/>
  <c r="W113" i="1"/>
  <c r="X113" i="1"/>
  <c r="Y113" i="1"/>
  <c r="Z113" i="1"/>
  <c r="J113" i="1"/>
  <c r="W114" i="1"/>
  <c r="X114" i="1"/>
  <c r="Y114" i="1"/>
  <c r="Z114" i="1"/>
  <c r="J114" i="1"/>
  <c r="W115" i="1"/>
  <c r="X115" i="1"/>
  <c r="Y115" i="1"/>
  <c r="Z115" i="1"/>
  <c r="J115" i="1"/>
  <c r="W116" i="1"/>
  <c r="X116" i="1"/>
  <c r="Y116" i="1"/>
  <c r="Z116" i="1"/>
  <c r="J116" i="1"/>
  <c r="W117" i="1"/>
  <c r="X117" i="1"/>
  <c r="Y117" i="1"/>
  <c r="Z117" i="1"/>
  <c r="J117" i="1"/>
  <c r="W118" i="1"/>
  <c r="X118" i="1"/>
  <c r="Y118" i="1"/>
  <c r="Z118" i="1"/>
  <c r="J118" i="1"/>
  <c r="W119" i="1"/>
  <c r="X119" i="1"/>
  <c r="Y119" i="1"/>
  <c r="Z119" i="1"/>
  <c r="J119" i="1"/>
  <c r="W120" i="1"/>
  <c r="X120" i="1"/>
  <c r="Y120" i="1"/>
  <c r="Z120" i="1"/>
  <c r="J120" i="1"/>
  <c r="W121" i="1"/>
  <c r="X121" i="1"/>
  <c r="Y121" i="1"/>
  <c r="Z121" i="1"/>
  <c r="J121" i="1"/>
  <c r="W122" i="1"/>
  <c r="X122" i="1"/>
  <c r="Y122" i="1"/>
  <c r="Z122" i="1"/>
  <c r="J122" i="1"/>
  <c r="W123" i="1"/>
  <c r="X123" i="1"/>
  <c r="Y123" i="1"/>
  <c r="Z123" i="1"/>
  <c r="J123" i="1"/>
  <c r="W124" i="1"/>
  <c r="X124" i="1"/>
  <c r="Y124" i="1"/>
  <c r="Z124" i="1"/>
  <c r="J124" i="1"/>
  <c r="W125" i="1"/>
  <c r="X125" i="1"/>
  <c r="Y125" i="1"/>
  <c r="Z125" i="1"/>
  <c r="J125" i="1"/>
  <c r="W126" i="1"/>
  <c r="X126" i="1"/>
  <c r="Y126" i="1"/>
  <c r="Z126" i="1"/>
  <c r="J126" i="1"/>
  <c r="W127" i="1"/>
  <c r="X127" i="1"/>
  <c r="Y127" i="1"/>
  <c r="Z127" i="1"/>
  <c r="J127" i="1"/>
  <c r="W128" i="1"/>
  <c r="X128" i="1"/>
  <c r="Y128" i="1"/>
  <c r="Z128" i="1"/>
  <c r="J128" i="1"/>
  <c r="W129" i="1"/>
  <c r="X129" i="1"/>
  <c r="Y129" i="1"/>
  <c r="Z129" i="1"/>
  <c r="J129" i="1"/>
  <c r="W130" i="1"/>
  <c r="X130" i="1"/>
  <c r="Y130" i="1"/>
  <c r="Z130" i="1"/>
  <c r="J130" i="1"/>
  <c r="W131" i="1"/>
  <c r="X131" i="1"/>
  <c r="Y131" i="1"/>
  <c r="Z131" i="1"/>
  <c r="J131" i="1"/>
  <c r="W132" i="1"/>
  <c r="X132" i="1"/>
  <c r="Y132" i="1"/>
  <c r="Z132" i="1"/>
  <c r="J132" i="1"/>
  <c r="W133" i="1"/>
  <c r="X133" i="1"/>
  <c r="Y133" i="1"/>
  <c r="Z133" i="1"/>
  <c r="J133" i="1"/>
  <c r="W134" i="1"/>
  <c r="X134" i="1"/>
  <c r="Y134" i="1"/>
  <c r="Z134" i="1"/>
  <c r="J134" i="1"/>
  <c r="W135" i="1"/>
  <c r="X135" i="1"/>
  <c r="Y135" i="1"/>
  <c r="Z135" i="1"/>
  <c r="J135" i="1"/>
  <c r="W136" i="1"/>
  <c r="X136" i="1"/>
  <c r="Y136" i="1"/>
  <c r="Z136" i="1"/>
  <c r="J136" i="1"/>
  <c r="W137" i="1"/>
  <c r="X137" i="1"/>
  <c r="Y137" i="1"/>
  <c r="Z137" i="1"/>
  <c r="J137" i="1"/>
  <c r="W138" i="1"/>
  <c r="X138" i="1"/>
  <c r="Y138" i="1"/>
  <c r="Z138" i="1"/>
  <c r="J138" i="1"/>
  <c r="W139" i="1"/>
  <c r="X139" i="1"/>
  <c r="Y139" i="1"/>
  <c r="Z139" i="1"/>
  <c r="J139" i="1"/>
  <c r="W140" i="1"/>
  <c r="X140" i="1"/>
  <c r="Y140" i="1"/>
  <c r="Z140" i="1"/>
  <c r="J140" i="1"/>
  <c r="W141" i="1"/>
  <c r="X141" i="1"/>
  <c r="Y141" i="1"/>
  <c r="Z141" i="1"/>
  <c r="J141" i="1"/>
  <c r="W142" i="1"/>
  <c r="X142" i="1"/>
  <c r="Y142" i="1"/>
  <c r="Z142" i="1"/>
  <c r="J142" i="1"/>
  <c r="W143" i="1"/>
  <c r="X143" i="1"/>
  <c r="Y143" i="1"/>
  <c r="Z143" i="1"/>
  <c r="J143" i="1"/>
  <c r="W144" i="1"/>
  <c r="X144" i="1"/>
  <c r="Y144" i="1"/>
  <c r="Z144" i="1"/>
  <c r="J144" i="1"/>
  <c r="W145" i="1"/>
  <c r="X145" i="1"/>
  <c r="Y145" i="1"/>
  <c r="Z145" i="1"/>
  <c r="J145" i="1"/>
  <c r="W146" i="1"/>
  <c r="X146" i="1"/>
  <c r="Y146" i="1"/>
  <c r="Z146" i="1"/>
  <c r="J146" i="1"/>
  <c r="W147" i="1"/>
  <c r="X147" i="1"/>
  <c r="Y147" i="1"/>
  <c r="Z147" i="1"/>
  <c r="J147" i="1"/>
  <c r="W148" i="1"/>
  <c r="X148" i="1"/>
  <c r="Y148" i="1"/>
  <c r="Z148" i="1"/>
  <c r="J148" i="1"/>
  <c r="W149" i="1"/>
  <c r="X149" i="1"/>
  <c r="Y149" i="1"/>
  <c r="Z149" i="1"/>
  <c r="J149" i="1"/>
  <c r="W150" i="1"/>
  <c r="X150" i="1"/>
  <c r="Y150" i="1"/>
  <c r="Z150" i="1"/>
  <c r="J150" i="1"/>
  <c r="W151" i="1"/>
  <c r="X151" i="1"/>
  <c r="Y151" i="1"/>
  <c r="Z151" i="1"/>
  <c r="J151" i="1"/>
  <c r="W152" i="1"/>
  <c r="X152" i="1"/>
  <c r="Y152" i="1"/>
  <c r="Z152" i="1"/>
  <c r="J152" i="1"/>
  <c r="W153" i="1"/>
  <c r="X153" i="1"/>
  <c r="Y153" i="1"/>
  <c r="Z153" i="1"/>
  <c r="J153" i="1"/>
  <c r="W154" i="1"/>
  <c r="X154" i="1"/>
  <c r="Y154" i="1"/>
  <c r="Z154" i="1"/>
  <c r="J154" i="1"/>
  <c r="W155" i="1"/>
  <c r="X155" i="1"/>
  <c r="Y155" i="1"/>
  <c r="Z155" i="1"/>
  <c r="J155" i="1"/>
  <c r="W156" i="1"/>
  <c r="X156" i="1"/>
  <c r="Y156" i="1"/>
  <c r="Z156" i="1"/>
  <c r="J156" i="1"/>
  <c r="W157" i="1"/>
  <c r="X157" i="1"/>
  <c r="Y157" i="1"/>
  <c r="Z157" i="1"/>
  <c r="J157" i="1"/>
  <c r="W158" i="1"/>
  <c r="X158" i="1"/>
  <c r="Y158" i="1"/>
  <c r="Z158" i="1"/>
  <c r="J158" i="1"/>
  <c r="W159" i="1"/>
  <c r="X159" i="1"/>
  <c r="Y159" i="1"/>
  <c r="Z159" i="1"/>
  <c r="J159" i="1"/>
  <c r="W160" i="1"/>
  <c r="X160" i="1"/>
  <c r="Y160" i="1"/>
  <c r="Z160" i="1"/>
  <c r="J160" i="1"/>
  <c r="W161" i="1"/>
  <c r="X161" i="1"/>
  <c r="Y161" i="1"/>
  <c r="Z161" i="1"/>
  <c r="J161" i="1"/>
  <c r="W162" i="1"/>
  <c r="X162" i="1"/>
  <c r="Y162" i="1"/>
  <c r="Z162" i="1"/>
  <c r="J162" i="1"/>
  <c r="W163" i="1"/>
  <c r="X163" i="1"/>
  <c r="Y163" i="1"/>
  <c r="Z163" i="1"/>
  <c r="J163" i="1"/>
  <c r="J164" i="1"/>
  <c r="J13" i="1"/>
  <c r="E164" i="1"/>
  <c r="E13" i="1"/>
  <c r="F164" i="1"/>
  <c r="F13" i="1"/>
  <c r="G164" i="1"/>
  <c r="G13" i="1"/>
  <c r="CG14" i="1"/>
  <c r="K14" i="1"/>
  <c r="CG15" i="1"/>
  <c r="K15" i="1"/>
  <c r="CG16" i="1"/>
  <c r="K16" i="1"/>
  <c r="CG17" i="1"/>
  <c r="K17" i="1"/>
  <c r="CG18" i="1"/>
  <c r="K18" i="1"/>
  <c r="CG19" i="1"/>
  <c r="K19" i="1"/>
  <c r="CG20" i="1"/>
  <c r="K20" i="1"/>
  <c r="CG21" i="1"/>
  <c r="K21" i="1"/>
  <c r="CG22" i="1"/>
  <c r="K22" i="1"/>
  <c r="CG23" i="1"/>
  <c r="K23" i="1"/>
  <c r="CG24" i="1"/>
  <c r="K24" i="1"/>
  <c r="CG25" i="1"/>
  <c r="K25" i="1"/>
  <c r="CG26" i="1"/>
  <c r="K26" i="1"/>
  <c r="CG27" i="1"/>
  <c r="K27" i="1"/>
  <c r="CG28" i="1"/>
  <c r="K28" i="1"/>
  <c r="CG29" i="1"/>
  <c r="K29" i="1"/>
  <c r="CG30" i="1"/>
  <c r="K30" i="1"/>
  <c r="CG31" i="1"/>
  <c r="K31" i="1"/>
  <c r="CG32" i="1"/>
  <c r="K32" i="1"/>
  <c r="CG33" i="1"/>
  <c r="K33" i="1"/>
  <c r="CG34" i="1"/>
  <c r="K34" i="1"/>
  <c r="CG35" i="1"/>
  <c r="K35" i="1"/>
  <c r="CG36" i="1"/>
  <c r="K36" i="1"/>
  <c r="CG37" i="1"/>
  <c r="K37" i="1"/>
  <c r="CG38" i="1"/>
  <c r="K38" i="1"/>
  <c r="CG39" i="1"/>
  <c r="K39" i="1"/>
  <c r="CG40" i="1"/>
  <c r="K40" i="1"/>
  <c r="CG41" i="1"/>
  <c r="K41" i="1"/>
  <c r="CG42" i="1"/>
  <c r="K42" i="1"/>
  <c r="CG43" i="1"/>
  <c r="K43" i="1"/>
  <c r="CG44" i="1"/>
  <c r="K44" i="1"/>
  <c r="CG45" i="1"/>
  <c r="K45" i="1"/>
  <c r="CG46" i="1"/>
  <c r="K46" i="1"/>
  <c r="CG47" i="1"/>
  <c r="K47" i="1"/>
  <c r="CG48" i="1"/>
  <c r="K48" i="1"/>
  <c r="CG49" i="1"/>
  <c r="K49" i="1"/>
  <c r="CG50" i="1"/>
  <c r="K50" i="1"/>
  <c r="CG51" i="1"/>
  <c r="K51" i="1"/>
  <c r="CG52" i="1"/>
  <c r="K52" i="1"/>
  <c r="CG53" i="1"/>
  <c r="K53" i="1"/>
  <c r="CG54" i="1"/>
  <c r="K54" i="1"/>
  <c r="CG55" i="1"/>
  <c r="K55" i="1"/>
  <c r="CG56" i="1"/>
  <c r="K56" i="1"/>
  <c r="CG57" i="1"/>
  <c r="K57" i="1"/>
  <c r="CG58" i="1"/>
  <c r="K58" i="1"/>
  <c r="CG59" i="1"/>
  <c r="K59" i="1"/>
  <c r="CG60" i="1"/>
  <c r="K60" i="1"/>
  <c r="CG61" i="1"/>
  <c r="K61" i="1"/>
  <c r="CG62" i="1"/>
  <c r="K62" i="1"/>
  <c r="CG63" i="1"/>
  <c r="K63" i="1"/>
  <c r="CG64" i="1"/>
  <c r="K64" i="1"/>
  <c r="CG65" i="1"/>
  <c r="K65" i="1"/>
  <c r="CG66" i="1"/>
  <c r="K66" i="1"/>
  <c r="CG67" i="1"/>
  <c r="K67" i="1"/>
  <c r="CG68" i="1"/>
  <c r="K68" i="1"/>
  <c r="CG69" i="1"/>
  <c r="K69" i="1"/>
  <c r="CG70" i="1"/>
  <c r="K70" i="1"/>
  <c r="CG71" i="1"/>
  <c r="K71" i="1"/>
  <c r="CG72" i="1"/>
  <c r="K72" i="1"/>
  <c r="CG73" i="1"/>
  <c r="K73" i="1"/>
  <c r="CG74" i="1"/>
  <c r="K74" i="1"/>
  <c r="CG75" i="1"/>
  <c r="K75" i="1"/>
  <c r="CG76" i="1"/>
  <c r="K76" i="1"/>
  <c r="CG77" i="1"/>
  <c r="K77" i="1"/>
  <c r="CG78" i="1"/>
  <c r="K78" i="1"/>
  <c r="CG79" i="1"/>
  <c r="K79" i="1"/>
  <c r="CG80" i="1"/>
  <c r="K80" i="1"/>
  <c r="CG81" i="1"/>
  <c r="K81" i="1"/>
  <c r="CG82" i="1"/>
  <c r="K82" i="1"/>
  <c r="CG83" i="1"/>
  <c r="K83" i="1"/>
  <c r="CG84" i="1"/>
  <c r="K84" i="1"/>
  <c r="CG85" i="1"/>
  <c r="K85" i="1"/>
  <c r="CG86" i="1"/>
  <c r="K86" i="1"/>
  <c r="CG87" i="1"/>
  <c r="K87" i="1"/>
  <c r="CG88" i="1"/>
  <c r="K88" i="1"/>
  <c r="CG89" i="1"/>
  <c r="K89" i="1"/>
  <c r="CG90" i="1"/>
  <c r="K90" i="1"/>
  <c r="CG91" i="1"/>
  <c r="K91" i="1"/>
  <c r="CG92" i="1"/>
  <c r="K92" i="1"/>
  <c r="CG93" i="1"/>
  <c r="K93" i="1"/>
  <c r="CG94" i="1"/>
  <c r="K94" i="1"/>
  <c r="CG95" i="1"/>
  <c r="K95" i="1"/>
  <c r="CG96" i="1"/>
  <c r="K96" i="1"/>
  <c r="CG97" i="1"/>
  <c r="K97" i="1"/>
  <c r="CG98" i="1"/>
  <c r="K98" i="1"/>
  <c r="CG99" i="1"/>
  <c r="K99" i="1"/>
  <c r="CG100" i="1"/>
  <c r="K100" i="1"/>
  <c r="CG101" i="1"/>
  <c r="K101" i="1"/>
  <c r="CG102" i="1"/>
  <c r="K102" i="1"/>
  <c r="CG103" i="1"/>
  <c r="K103" i="1"/>
  <c r="CG104" i="1"/>
  <c r="K104" i="1"/>
  <c r="CG105" i="1"/>
  <c r="K105" i="1"/>
  <c r="CG106" i="1"/>
  <c r="K106" i="1"/>
  <c r="CG107" i="1"/>
  <c r="K107" i="1"/>
  <c r="CG108" i="1"/>
  <c r="K108" i="1"/>
  <c r="CG109" i="1"/>
  <c r="K109" i="1"/>
  <c r="CG110" i="1"/>
  <c r="K110" i="1"/>
  <c r="CG111" i="1"/>
  <c r="K111" i="1"/>
  <c r="CG112" i="1"/>
  <c r="K112" i="1"/>
  <c r="CG113" i="1"/>
  <c r="K113" i="1"/>
  <c r="CG114" i="1"/>
  <c r="K114" i="1"/>
  <c r="CG115" i="1"/>
  <c r="K115" i="1"/>
  <c r="CG116" i="1"/>
  <c r="K116" i="1"/>
  <c r="CG117" i="1"/>
  <c r="K117" i="1"/>
  <c r="CG118" i="1"/>
  <c r="K118" i="1"/>
  <c r="CG119" i="1"/>
  <c r="K119" i="1"/>
  <c r="CG120" i="1"/>
  <c r="K120" i="1"/>
  <c r="CG121" i="1"/>
  <c r="K121" i="1"/>
  <c r="CG122" i="1"/>
  <c r="K122" i="1"/>
  <c r="CG123" i="1"/>
  <c r="K123" i="1"/>
  <c r="CG124" i="1"/>
  <c r="K124" i="1"/>
  <c r="CG125" i="1"/>
  <c r="K125" i="1"/>
  <c r="CG126" i="1"/>
  <c r="K126" i="1"/>
  <c r="CG127" i="1"/>
  <c r="K127" i="1"/>
  <c r="CG128" i="1"/>
  <c r="K128" i="1"/>
  <c r="CG129" i="1"/>
  <c r="K129" i="1"/>
  <c r="CG130" i="1"/>
  <c r="K130" i="1"/>
  <c r="CG131" i="1"/>
  <c r="K131" i="1"/>
  <c r="CG132" i="1"/>
  <c r="K132" i="1"/>
  <c r="CG133" i="1"/>
  <c r="K133" i="1"/>
  <c r="CG134" i="1"/>
  <c r="K134" i="1"/>
  <c r="CG135" i="1"/>
  <c r="K135" i="1"/>
  <c r="CG136" i="1"/>
  <c r="K136" i="1"/>
  <c r="CG137" i="1"/>
  <c r="K137" i="1"/>
  <c r="CG138" i="1"/>
  <c r="K138" i="1"/>
  <c r="CG139" i="1"/>
  <c r="K139" i="1"/>
  <c r="CG140" i="1"/>
  <c r="K140" i="1"/>
  <c r="CG141" i="1"/>
  <c r="K141" i="1"/>
  <c r="CG142" i="1"/>
  <c r="K142" i="1"/>
  <c r="CG143" i="1"/>
  <c r="K143" i="1"/>
  <c r="CG144" i="1"/>
  <c r="K144" i="1"/>
  <c r="CG145" i="1"/>
  <c r="K145" i="1"/>
  <c r="CG146" i="1"/>
  <c r="K146" i="1"/>
  <c r="CG147" i="1"/>
  <c r="K147" i="1"/>
  <c r="CG148" i="1"/>
  <c r="K148" i="1"/>
  <c r="CG149" i="1"/>
  <c r="K149" i="1"/>
  <c r="CG150" i="1"/>
  <c r="K150" i="1"/>
  <c r="CG151" i="1"/>
  <c r="K151" i="1"/>
  <c r="CG152" i="1"/>
  <c r="K152" i="1"/>
  <c r="CG153" i="1"/>
  <c r="K153" i="1"/>
  <c r="CG154" i="1"/>
  <c r="K154" i="1"/>
  <c r="CG155" i="1"/>
  <c r="K155" i="1"/>
  <c r="CG156" i="1"/>
  <c r="K156" i="1"/>
  <c r="CG157" i="1"/>
  <c r="K157" i="1"/>
  <c r="CG158" i="1"/>
  <c r="K158" i="1"/>
  <c r="CG159" i="1"/>
  <c r="K159" i="1"/>
  <c r="CG160" i="1"/>
  <c r="K160" i="1"/>
  <c r="CG161" i="1"/>
  <c r="K161" i="1"/>
  <c r="CG162" i="1"/>
  <c r="K162" i="1"/>
  <c r="CG163" i="1"/>
  <c r="K163" i="1"/>
  <c r="K164" i="1"/>
  <c r="K13" i="1"/>
  <c r="CH19" i="1"/>
  <c r="L19" i="1"/>
  <c r="CH20" i="1"/>
  <c r="L20" i="1"/>
  <c r="CH21" i="1"/>
  <c r="L21" i="1"/>
  <c r="CH22" i="1"/>
  <c r="L22" i="1"/>
  <c r="CH23" i="1"/>
  <c r="L23" i="1"/>
  <c r="CH24" i="1"/>
  <c r="L24" i="1"/>
  <c r="CH25" i="1"/>
  <c r="L25" i="1"/>
  <c r="CH26" i="1"/>
  <c r="L26" i="1"/>
  <c r="CH27" i="1"/>
  <c r="L27" i="1"/>
  <c r="CH28" i="1"/>
  <c r="L28" i="1"/>
  <c r="CH29" i="1"/>
  <c r="L29" i="1"/>
  <c r="CH30" i="1"/>
  <c r="L30" i="1"/>
  <c r="CH31" i="1"/>
  <c r="L31" i="1"/>
  <c r="CH32" i="1"/>
  <c r="L32" i="1"/>
  <c r="CH33" i="1"/>
  <c r="L33" i="1"/>
  <c r="CH34" i="1"/>
  <c r="L34" i="1"/>
  <c r="CH35" i="1"/>
  <c r="L35" i="1"/>
  <c r="CH36" i="1"/>
  <c r="L36" i="1"/>
  <c r="CH37" i="1"/>
  <c r="L37" i="1"/>
  <c r="CH38" i="1"/>
  <c r="L38" i="1"/>
  <c r="CH39" i="1"/>
  <c r="L39" i="1"/>
  <c r="CH40" i="1"/>
  <c r="L40" i="1"/>
  <c r="CH41" i="1"/>
  <c r="L41" i="1"/>
  <c r="CH42" i="1"/>
  <c r="L42" i="1"/>
  <c r="CH43" i="1"/>
  <c r="L43" i="1"/>
  <c r="CH44" i="1"/>
  <c r="L44" i="1"/>
  <c r="CH45" i="1"/>
  <c r="L45" i="1"/>
  <c r="CH46" i="1"/>
  <c r="L46" i="1"/>
  <c r="CH47" i="1"/>
  <c r="L47" i="1"/>
  <c r="CH48" i="1"/>
  <c r="L48" i="1"/>
  <c r="CH49" i="1"/>
  <c r="L49" i="1"/>
  <c r="CH50" i="1"/>
  <c r="L50" i="1"/>
  <c r="CH51" i="1"/>
  <c r="L51" i="1"/>
  <c r="CH52" i="1"/>
  <c r="L52" i="1"/>
  <c r="CH53" i="1"/>
  <c r="L53" i="1"/>
  <c r="CH54" i="1"/>
  <c r="L54" i="1"/>
  <c r="CH55" i="1"/>
  <c r="L55" i="1"/>
  <c r="CH56" i="1"/>
  <c r="L56" i="1"/>
  <c r="CH57" i="1"/>
  <c r="L57" i="1"/>
  <c r="CH58" i="1"/>
  <c r="L58" i="1"/>
  <c r="CH59" i="1"/>
  <c r="L59" i="1"/>
  <c r="CH60" i="1"/>
  <c r="L60" i="1"/>
  <c r="CH61" i="1"/>
  <c r="L61" i="1"/>
  <c r="CH62" i="1"/>
  <c r="L62" i="1"/>
  <c r="CH63" i="1"/>
  <c r="L63" i="1"/>
  <c r="CH64" i="1"/>
  <c r="L64" i="1"/>
  <c r="CH65" i="1"/>
  <c r="L65" i="1"/>
  <c r="CH66" i="1"/>
  <c r="L66" i="1"/>
  <c r="CH67" i="1"/>
  <c r="L67" i="1"/>
  <c r="CH68" i="1"/>
  <c r="L68" i="1"/>
  <c r="CH69" i="1"/>
  <c r="L69" i="1"/>
  <c r="CH70" i="1"/>
  <c r="L70" i="1"/>
  <c r="CH71" i="1"/>
  <c r="L71" i="1"/>
  <c r="CH72" i="1"/>
  <c r="L72" i="1"/>
  <c r="CH73" i="1"/>
  <c r="L73" i="1"/>
  <c r="CH74" i="1"/>
  <c r="L74" i="1"/>
  <c r="CH75" i="1"/>
  <c r="L75" i="1"/>
  <c r="CH76" i="1"/>
  <c r="L76" i="1"/>
  <c r="CH77" i="1"/>
  <c r="L77" i="1"/>
  <c r="CH78" i="1"/>
  <c r="L78" i="1"/>
  <c r="CH79" i="1"/>
  <c r="L79" i="1"/>
  <c r="CH80" i="1"/>
  <c r="L80" i="1"/>
  <c r="CH81" i="1"/>
  <c r="L81" i="1"/>
  <c r="CH82" i="1"/>
  <c r="L82" i="1"/>
  <c r="CH83" i="1"/>
  <c r="L83" i="1"/>
  <c r="CH84" i="1"/>
  <c r="L84" i="1"/>
  <c r="CH85" i="1"/>
  <c r="L85" i="1"/>
  <c r="CH86" i="1"/>
  <c r="L86" i="1"/>
  <c r="CH87" i="1"/>
  <c r="L87" i="1"/>
  <c r="CH88" i="1"/>
  <c r="L88" i="1"/>
  <c r="CH89" i="1"/>
  <c r="L89" i="1"/>
  <c r="CH90" i="1"/>
  <c r="L90" i="1"/>
  <c r="CH91" i="1"/>
  <c r="L91" i="1"/>
  <c r="CH92" i="1"/>
  <c r="L92" i="1"/>
  <c r="CH93" i="1"/>
  <c r="L93" i="1"/>
  <c r="CH94" i="1"/>
  <c r="L94" i="1"/>
  <c r="CH95" i="1"/>
  <c r="L95" i="1"/>
  <c r="CH96" i="1"/>
  <c r="L96" i="1"/>
  <c r="CH97" i="1"/>
  <c r="L97" i="1"/>
  <c r="CH98" i="1"/>
  <c r="L98" i="1"/>
  <c r="CH99" i="1"/>
  <c r="L99" i="1"/>
  <c r="CH100" i="1"/>
  <c r="L100" i="1"/>
  <c r="CH101" i="1"/>
  <c r="L101" i="1"/>
  <c r="CH102" i="1"/>
  <c r="L102" i="1"/>
  <c r="CH103" i="1"/>
  <c r="L103" i="1"/>
  <c r="CH104" i="1"/>
  <c r="L104" i="1"/>
  <c r="CH105" i="1"/>
  <c r="L105" i="1"/>
  <c r="CH106" i="1"/>
  <c r="L106" i="1"/>
  <c r="CH107" i="1"/>
  <c r="L107" i="1"/>
  <c r="CH108" i="1"/>
  <c r="L108" i="1"/>
  <c r="CH109" i="1"/>
  <c r="L109" i="1"/>
  <c r="CH110" i="1"/>
  <c r="L110" i="1"/>
  <c r="CH111" i="1"/>
  <c r="L111" i="1"/>
  <c r="CH112" i="1"/>
  <c r="L112" i="1"/>
  <c r="CH113" i="1"/>
  <c r="L113" i="1"/>
  <c r="CH114" i="1"/>
  <c r="L114" i="1"/>
  <c r="CH115" i="1"/>
  <c r="L115" i="1"/>
  <c r="CH116" i="1"/>
  <c r="L116" i="1"/>
  <c r="CH117" i="1"/>
  <c r="L117" i="1"/>
  <c r="CH118" i="1"/>
  <c r="L118" i="1"/>
  <c r="CH119" i="1"/>
  <c r="L119" i="1"/>
  <c r="CH120" i="1"/>
  <c r="L120" i="1"/>
  <c r="CH121" i="1"/>
  <c r="L121" i="1"/>
  <c r="CH122" i="1"/>
  <c r="L122" i="1"/>
  <c r="CH123" i="1"/>
  <c r="L123" i="1"/>
  <c r="CH124" i="1"/>
  <c r="L124" i="1"/>
  <c r="CH125" i="1"/>
  <c r="L125" i="1"/>
  <c r="CH126" i="1"/>
  <c r="L126" i="1"/>
  <c r="CH127" i="1"/>
  <c r="L127" i="1"/>
  <c r="CH128" i="1"/>
  <c r="L128" i="1"/>
  <c r="CH129" i="1"/>
  <c r="L129" i="1"/>
  <c r="CH130" i="1"/>
  <c r="L130" i="1"/>
  <c r="CH131" i="1"/>
  <c r="L131" i="1"/>
  <c r="CH132" i="1"/>
  <c r="L132" i="1"/>
  <c r="CH133" i="1"/>
  <c r="L133" i="1"/>
  <c r="CH134" i="1"/>
  <c r="L134" i="1"/>
  <c r="CH135" i="1"/>
  <c r="L135" i="1"/>
  <c r="CH136" i="1"/>
  <c r="L136" i="1"/>
  <c r="CH137" i="1"/>
  <c r="L137" i="1"/>
  <c r="CH138" i="1"/>
  <c r="L138" i="1"/>
  <c r="CH139" i="1"/>
  <c r="L139" i="1"/>
  <c r="CH140" i="1"/>
  <c r="L140" i="1"/>
  <c r="CH141" i="1"/>
  <c r="L141" i="1"/>
  <c r="CH142" i="1"/>
  <c r="L142" i="1"/>
  <c r="CH143" i="1"/>
  <c r="L143" i="1"/>
  <c r="CH144" i="1"/>
  <c r="L144" i="1"/>
  <c r="CH145" i="1"/>
  <c r="L145" i="1"/>
  <c r="CH146" i="1"/>
  <c r="L146" i="1"/>
  <c r="CH147" i="1"/>
  <c r="L147" i="1"/>
  <c r="CH148" i="1"/>
  <c r="L148" i="1"/>
  <c r="CH149" i="1"/>
  <c r="L149" i="1"/>
  <c r="CH150" i="1"/>
  <c r="L150" i="1"/>
  <c r="CH151" i="1"/>
  <c r="L151" i="1"/>
  <c r="CH152" i="1"/>
  <c r="L152" i="1"/>
  <c r="CH153" i="1"/>
  <c r="L153" i="1"/>
  <c r="CH154" i="1"/>
  <c r="L154" i="1"/>
  <c r="CH155" i="1"/>
  <c r="L155" i="1"/>
  <c r="CH156" i="1"/>
  <c r="L156" i="1"/>
  <c r="CH157" i="1"/>
  <c r="L157" i="1"/>
  <c r="CH158" i="1"/>
  <c r="L158" i="1"/>
  <c r="CH159" i="1"/>
  <c r="L159" i="1"/>
  <c r="CH160" i="1"/>
  <c r="L160" i="1"/>
  <c r="CH161" i="1"/>
  <c r="L161" i="1"/>
  <c r="CH162" i="1"/>
  <c r="L162" i="1"/>
  <c r="CH163" i="1"/>
  <c r="L163" i="1"/>
  <c r="L164" i="1"/>
  <c r="L13" i="1"/>
  <c r="CI14" i="1"/>
  <c r="M14" i="1"/>
  <c r="CI15" i="1"/>
  <c r="M15" i="1"/>
  <c r="CI16" i="1"/>
  <c r="M16" i="1"/>
  <c r="CI17" i="1"/>
  <c r="M17" i="1"/>
  <c r="CI18" i="1"/>
  <c r="M18" i="1"/>
  <c r="CI19" i="1"/>
  <c r="M19" i="1"/>
  <c r="CI20" i="1"/>
  <c r="M20" i="1"/>
  <c r="CI21" i="1"/>
  <c r="M21" i="1"/>
  <c r="CI22" i="1"/>
  <c r="M22" i="1"/>
  <c r="CI23" i="1"/>
  <c r="M23" i="1"/>
  <c r="CI24" i="1"/>
  <c r="M24" i="1"/>
  <c r="CI25" i="1"/>
  <c r="M25" i="1"/>
  <c r="CI26" i="1"/>
  <c r="M26" i="1"/>
  <c r="CI27" i="1"/>
  <c r="M27" i="1"/>
  <c r="CI28" i="1"/>
  <c r="M28" i="1"/>
  <c r="CI29" i="1"/>
  <c r="M29" i="1"/>
  <c r="CI30" i="1"/>
  <c r="M30" i="1"/>
  <c r="CI31" i="1"/>
  <c r="M31" i="1"/>
  <c r="CI32" i="1"/>
  <c r="M32" i="1"/>
  <c r="CI33" i="1"/>
  <c r="M33" i="1"/>
  <c r="CI34" i="1"/>
  <c r="M34" i="1"/>
  <c r="CI35" i="1"/>
  <c r="M35" i="1"/>
  <c r="CI36" i="1"/>
  <c r="M36" i="1"/>
  <c r="CI37" i="1"/>
  <c r="M37" i="1"/>
  <c r="CI38" i="1"/>
  <c r="M38" i="1"/>
  <c r="CI39" i="1"/>
  <c r="M39" i="1"/>
  <c r="CI40" i="1"/>
  <c r="M40" i="1"/>
  <c r="CI41" i="1"/>
  <c r="M41" i="1"/>
  <c r="CI42" i="1"/>
  <c r="M42" i="1"/>
  <c r="CI43" i="1"/>
  <c r="M43" i="1"/>
  <c r="CI44" i="1"/>
  <c r="M44" i="1"/>
  <c r="CI45" i="1"/>
  <c r="M45" i="1"/>
  <c r="CI46" i="1"/>
  <c r="M46" i="1"/>
  <c r="CI47" i="1"/>
  <c r="M47" i="1"/>
  <c r="CI48" i="1"/>
  <c r="M48" i="1"/>
  <c r="CI49" i="1"/>
  <c r="M49" i="1"/>
  <c r="CI50" i="1"/>
  <c r="M50" i="1"/>
  <c r="CI51" i="1"/>
  <c r="M51" i="1"/>
  <c r="CI52" i="1"/>
  <c r="M52" i="1"/>
  <c r="CI53" i="1"/>
  <c r="M53" i="1"/>
  <c r="CI54" i="1"/>
  <c r="M54" i="1"/>
  <c r="CI55" i="1"/>
  <c r="M55" i="1"/>
  <c r="CI56" i="1"/>
  <c r="M56" i="1"/>
  <c r="CI57" i="1"/>
  <c r="M57" i="1"/>
  <c r="CI58" i="1"/>
  <c r="M58" i="1"/>
  <c r="CI59" i="1"/>
  <c r="M59" i="1"/>
  <c r="CI60" i="1"/>
  <c r="M60" i="1"/>
  <c r="CI61" i="1"/>
  <c r="M61" i="1"/>
  <c r="CI62" i="1"/>
  <c r="M62" i="1"/>
  <c r="CI63" i="1"/>
  <c r="M63" i="1"/>
  <c r="CI64" i="1"/>
  <c r="M64" i="1"/>
  <c r="CI65" i="1"/>
  <c r="M65" i="1"/>
  <c r="CI66" i="1"/>
  <c r="M66" i="1"/>
  <c r="CI67" i="1"/>
  <c r="M67" i="1"/>
  <c r="CI68" i="1"/>
  <c r="M68" i="1"/>
  <c r="CI69" i="1"/>
  <c r="M69" i="1"/>
  <c r="CI70" i="1"/>
  <c r="M70" i="1"/>
  <c r="CI71" i="1"/>
  <c r="M71" i="1"/>
  <c r="CI72" i="1"/>
  <c r="M72" i="1"/>
  <c r="CI73" i="1"/>
  <c r="M73" i="1"/>
  <c r="CI74" i="1"/>
  <c r="M74" i="1"/>
  <c r="CI75" i="1"/>
  <c r="M75" i="1"/>
  <c r="CI76" i="1"/>
  <c r="M76" i="1"/>
  <c r="CI77" i="1"/>
  <c r="M77" i="1"/>
  <c r="CI78" i="1"/>
  <c r="M78" i="1"/>
  <c r="CI79" i="1"/>
  <c r="M79" i="1"/>
  <c r="CI80" i="1"/>
  <c r="M80" i="1"/>
  <c r="CI81" i="1"/>
  <c r="M81" i="1"/>
  <c r="CI82" i="1"/>
  <c r="M82" i="1"/>
  <c r="CI83" i="1"/>
  <c r="M83" i="1"/>
  <c r="CI84" i="1"/>
  <c r="M84" i="1"/>
  <c r="CI85" i="1"/>
  <c r="M85" i="1"/>
  <c r="CI86" i="1"/>
  <c r="M86" i="1"/>
  <c r="CI87" i="1"/>
  <c r="M87" i="1"/>
  <c r="CI88" i="1"/>
  <c r="M88" i="1"/>
  <c r="CI89" i="1"/>
  <c r="M89" i="1"/>
  <c r="CI90" i="1"/>
  <c r="M90" i="1"/>
  <c r="CI91" i="1"/>
  <c r="M91" i="1"/>
  <c r="CI92" i="1"/>
  <c r="M92" i="1"/>
  <c r="CI93" i="1"/>
  <c r="M93" i="1"/>
  <c r="CI94" i="1"/>
  <c r="M94" i="1"/>
  <c r="CI95" i="1"/>
  <c r="M95" i="1"/>
  <c r="CI96" i="1"/>
  <c r="M96" i="1"/>
  <c r="CI97" i="1"/>
  <c r="M97" i="1"/>
  <c r="CI98" i="1"/>
  <c r="M98" i="1"/>
  <c r="CI99" i="1"/>
  <c r="M99" i="1"/>
  <c r="CI100" i="1"/>
  <c r="M100" i="1"/>
  <c r="CI101" i="1"/>
  <c r="M101" i="1"/>
  <c r="CI102" i="1"/>
  <c r="M102" i="1"/>
  <c r="CI103" i="1"/>
  <c r="M103" i="1"/>
  <c r="CI104" i="1"/>
  <c r="M104" i="1"/>
  <c r="CI105" i="1"/>
  <c r="M105" i="1"/>
  <c r="CI106" i="1"/>
  <c r="M106" i="1"/>
  <c r="CI107" i="1"/>
  <c r="M107" i="1"/>
  <c r="CI108" i="1"/>
  <c r="M108" i="1"/>
  <c r="CI109" i="1"/>
  <c r="M109" i="1"/>
  <c r="CI110" i="1"/>
  <c r="M110" i="1"/>
  <c r="CI111" i="1"/>
  <c r="M111" i="1"/>
  <c r="CI112" i="1"/>
  <c r="M112" i="1"/>
  <c r="CI113" i="1"/>
  <c r="M113" i="1"/>
  <c r="CI114" i="1"/>
  <c r="M114" i="1"/>
  <c r="CI115" i="1"/>
  <c r="M115" i="1"/>
  <c r="CI116" i="1"/>
  <c r="M116" i="1"/>
  <c r="CI117" i="1"/>
  <c r="M117" i="1"/>
  <c r="CI118" i="1"/>
  <c r="M118" i="1"/>
  <c r="CI119" i="1"/>
  <c r="M119" i="1"/>
  <c r="CI120" i="1"/>
  <c r="M120" i="1"/>
  <c r="CI121" i="1"/>
  <c r="M121" i="1"/>
  <c r="CI122" i="1"/>
  <c r="M122" i="1"/>
  <c r="CI123" i="1"/>
  <c r="M123" i="1"/>
  <c r="CI124" i="1"/>
  <c r="M124" i="1"/>
  <c r="CI125" i="1"/>
  <c r="M125" i="1"/>
  <c r="CI126" i="1"/>
  <c r="M126" i="1"/>
  <c r="CI127" i="1"/>
  <c r="M127" i="1"/>
  <c r="CI128" i="1"/>
  <c r="M128" i="1"/>
  <c r="CI129" i="1"/>
  <c r="M129" i="1"/>
  <c r="CI130" i="1"/>
  <c r="M130" i="1"/>
  <c r="CI131" i="1"/>
  <c r="M131" i="1"/>
  <c r="CI132" i="1"/>
  <c r="M132" i="1"/>
  <c r="CI133" i="1"/>
  <c r="M133" i="1"/>
  <c r="CI134" i="1"/>
  <c r="M134" i="1"/>
  <c r="CI135" i="1"/>
  <c r="M135" i="1"/>
  <c r="CI136" i="1"/>
  <c r="M136" i="1"/>
  <c r="CI137" i="1"/>
  <c r="M137" i="1"/>
  <c r="CI138" i="1"/>
  <c r="M138" i="1"/>
  <c r="CI139" i="1"/>
  <c r="M139" i="1"/>
  <c r="CI140" i="1"/>
  <c r="M140" i="1"/>
  <c r="CI141" i="1"/>
  <c r="M141" i="1"/>
  <c r="CI142" i="1"/>
  <c r="M142" i="1"/>
  <c r="CI143" i="1"/>
  <c r="M143" i="1"/>
  <c r="CI144" i="1"/>
  <c r="M144" i="1"/>
  <c r="CI145" i="1"/>
  <c r="M145" i="1"/>
  <c r="CI146" i="1"/>
  <c r="M146" i="1"/>
  <c r="CI147" i="1"/>
  <c r="M147" i="1"/>
  <c r="CI148" i="1"/>
  <c r="M148" i="1"/>
  <c r="CI149" i="1"/>
  <c r="M149" i="1"/>
  <c r="CI150" i="1"/>
  <c r="M150" i="1"/>
  <c r="CI151" i="1"/>
  <c r="M151" i="1"/>
  <c r="CI152" i="1"/>
  <c r="M152" i="1"/>
  <c r="CI153" i="1"/>
  <c r="M153" i="1"/>
  <c r="CI154" i="1"/>
  <c r="M154" i="1"/>
  <c r="CI155" i="1"/>
  <c r="M155" i="1"/>
  <c r="CI156" i="1"/>
  <c r="M156" i="1"/>
  <c r="CI157" i="1"/>
  <c r="M157" i="1"/>
  <c r="CI158" i="1"/>
  <c r="M158" i="1"/>
  <c r="CI159" i="1"/>
  <c r="M159" i="1"/>
  <c r="CI160" i="1"/>
  <c r="M160" i="1"/>
  <c r="CI161" i="1"/>
  <c r="M161" i="1"/>
  <c r="CI162" i="1"/>
  <c r="M162" i="1"/>
  <c r="CI163" i="1"/>
  <c r="M163" i="1"/>
  <c r="M164" i="1"/>
  <c r="M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3" i="1"/>
  <c r="R14" i="1"/>
  <c r="AD15" i="1"/>
  <c r="CC15" i="1"/>
  <c r="R15" i="1"/>
  <c r="AD16" i="1"/>
  <c r="CC16" i="1"/>
  <c r="R16" i="1"/>
  <c r="AD17" i="1"/>
  <c r="CC17" i="1"/>
  <c r="R17" i="1"/>
  <c r="AD18" i="1"/>
  <c r="CC18" i="1"/>
  <c r="R18" i="1"/>
  <c r="AD19" i="1"/>
  <c r="CC19" i="1"/>
  <c r="R19" i="1"/>
  <c r="AD20" i="1"/>
  <c r="CC20" i="1"/>
  <c r="R20" i="1"/>
  <c r="AD21" i="1"/>
  <c r="CC21" i="1"/>
  <c r="R21" i="1"/>
  <c r="AD22" i="1"/>
  <c r="CC22" i="1"/>
  <c r="R22" i="1"/>
  <c r="AD23" i="1"/>
  <c r="CC23" i="1"/>
  <c r="R23" i="1"/>
  <c r="AD24" i="1"/>
  <c r="CC24" i="1"/>
  <c r="R24" i="1"/>
  <c r="AD25" i="1"/>
  <c r="CC25" i="1"/>
  <c r="R25" i="1"/>
  <c r="AD26" i="1"/>
  <c r="CC26" i="1"/>
  <c r="R26" i="1"/>
  <c r="AD27" i="1"/>
  <c r="CC27" i="1"/>
  <c r="R27" i="1"/>
  <c r="AD28" i="1"/>
  <c r="CC28" i="1"/>
  <c r="R28" i="1"/>
  <c r="AD29" i="1"/>
  <c r="CC29" i="1"/>
  <c r="R29" i="1"/>
  <c r="AD30" i="1"/>
  <c r="CC30" i="1"/>
  <c r="R30" i="1"/>
  <c r="AD31" i="1"/>
  <c r="CC31" i="1"/>
  <c r="R31" i="1"/>
  <c r="AD32" i="1"/>
  <c r="CC32" i="1"/>
  <c r="R32" i="1"/>
  <c r="AD33" i="1"/>
  <c r="CC33" i="1"/>
  <c r="R33" i="1"/>
  <c r="AD34" i="1"/>
  <c r="CC34" i="1"/>
  <c r="R34" i="1"/>
  <c r="AD35" i="1"/>
  <c r="CC35" i="1"/>
  <c r="R35" i="1"/>
  <c r="AD36" i="1"/>
  <c r="CC36" i="1"/>
  <c r="R36" i="1"/>
  <c r="AD37" i="1"/>
  <c r="CC37" i="1"/>
  <c r="R37" i="1"/>
  <c r="AD38" i="1"/>
  <c r="CC38" i="1"/>
  <c r="R38" i="1"/>
  <c r="AD39" i="1"/>
  <c r="CC39" i="1"/>
  <c r="R39" i="1"/>
  <c r="AD40" i="1"/>
  <c r="CC40" i="1"/>
  <c r="R40" i="1"/>
  <c r="AD41" i="1"/>
  <c r="CC41" i="1"/>
  <c r="R41" i="1"/>
  <c r="AD42" i="1"/>
  <c r="CC42" i="1"/>
  <c r="R42" i="1"/>
  <c r="AD43" i="1"/>
  <c r="CC43" i="1"/>
  <c r="R43" i="1"/>
  <c r="AD44" i="1"/>
  <c r="CC44" i="1"/>
  <c r="R44" i="1"/>
  <c r="AD45" i="1"/>
  <c r="CC45" i="1"/>
  <c r="R45" i="1"/>
  <c r="AD46" i="1"/>
  <c r="CC46" i="1"/>
  <c r="R46" i="1"/>
  <c r="AD47" i="1"/>
  <c r="CC47" i="1"/>
  <c r="R47" i="1"/>
  <c r="AD48" i="1"/>
  <c r="CC48" i="1"/>
  <c r="R48" i="1"/>
  <c r="AD49" i="1"/>
  <c r="CC49" i="1"/>
  <c r="R49" i="1"/>
  <c r="AD50" i="1"/>
  <c r="CC50" i="1"/>
  <c r="R50" i="1"/>
  <c r="AD51" i="1"/>
  <c r="CC51" i="1"/>
  <c r="R51" i="1"/>
  <c r="AD52" i="1"/>
  <c r="CC52" i="1"/>
  <c r="R52" i="1"/>
  <c r="AD53" i="1"/>
  <c r="CC53" i="1"/>
  <c r="R53" i="1"/>
  <c r="AD54" i="1"/>
  <c r="CC54" i="1"/>
  <c r="R54" i="1"/>
  <c r="AD55" i="1"/>
  <c r="CC55" i="1"/>
  <c r="R55" i="1"/>
  <c r="AD56" i="1"/>
  <c r="CC56" i="1"/>
  <c r="R56" i="1"/>
  <c r="AD57" i="1"/>
  <c r="CC57" i="1"/>
  <c r="R57" i="1"/>
  <c r="AD58" i="1"/>
  <c r="CC58" i="1"/>
  <c r="R58" i="1"/>
  <c r="AD59" i="1"/>
  <c r="CC59" i="1"/>
  <c r="R59" i="1"/>
  <c r="AD60" i="1"/>
  <c r="CC60" i="1"/>
  <c r="R60" i="1"/>
  <c r="AD61" i="1"/>
  <c r="CC61" i="1"/>
  <c r="R61" i="1"/>
  <c r="AD62" i="1"/>
  <c r="CC62" i="1"/>
  <c r="R62" i="1"/>
  <c r="AD63" i="1"/>
  <c r="CC63" i="1"/>
  <c r="R63" i="1"/>
  <c r="AD64" i="1"/>
  <c r="CC64" i="1"/>
  <c r="R64" i="1"/>
  <c r="AD65" i="1"/>
  <c r="CC65" i="1"/>
  <c r="R65" i="1"/>
  <c r="AD66" i="1"/>
  <c r="CC66" i="1"/>
  <c r="R66" i="1"/>
  <c r="AD67" i="1"/>
  <c r="CC67" i="1"/>
  <c r="R67" i="1"/>
  <c r="AD68" i="1"/>
  <c r="CC68" i="1"/>
  <c r="R68" i="1"/>
  <c r="AD69" i="1"/>
  <c r="CC69" i="1"/>
  <c r="R69" i="1"/>
  <c r="AD70" i="1"/>
  <c r="CC70" i="1"/>
  <c r="R70" i="1"/>
  <c r="AD71" i="1"/>
  <c r="CC71" i="1"/>
  <c r="R71" i="1"/>
  <c r="AD72" i="1"/>
  <c r="CC72" i="1"/>
  <c r="R72" i="1"/>
  <c r="AD73" i="1"/>
  <c r="CC73" i="1"/>
  <c r="R73" i="1"/>
  <c r="AD74" i="1"/>
  <c r="CC74" i="1"/>
  <c r="R74" i="1"/>
  <c r="AD75" i="1"/>
  <c r="CC75" i="1"/>
  <c r="R75" i="1"/>
  <c r="AD76" i="1"/>
  <c r="CC76" i="1"/>
  <c r="R76" i="1"/>
  <c r="AD77" i="1"/>
  <c r="CC77" i="1"/>
  <c r="R77" i="1"/>
  <c r="AD78" i="1"/>
  <c r="CC78" i="1"/>
  <c r="R78" i="1"/>
  <c r="AD79" i="1"/>
  <c r="CC79" i="1"/>
  <c r="R79" i="1"/>
  <c r="AD80" i="1"/>
  <c r="CC80" i="1"/>
  <c r="R80" i="1"/>
  <c r="AD81" i="1"/>
  <c r="CC81" i="1"/>
  <c r="R81" i="1"/>
  <c r="AD82" i="1"/>
  <c r="CC82" i="1"/>
  <c r="R82" i="1"/>
  <c r="AD83" i="1"/>
  <c r="CC83" i="1"/>
  <c r="R83" i="1"/>
  <c r="AD84" i="1"/>
  <c r="CC84" i="1"/>
  <c r="R84" i="1"/>
  <c r="AD85" i="1"/>
  <c r="CC85" i="1"/>
  <c r="R85" i="1"/>
  <c r="AD86" i="1"/>
  <c r="CC86" i="1"/>
  <c r="R86" i="1"/>
  <c r="AD87" i="1"/>
  <c r="CC87" i="1"/>
  <c r="R87" i="1"/>
  <c r="AD88" i="1"/>
  <c r="CC88" i="1"/>
  <c r="R88" i="1"/>
  <c r="AD89" i="1"/>
  <c r="CC89" i="1"/>
  <c r="R89" i="1"/>
  <c r="AD90" i="1"/>
  <c r="CC90" i="1"/>
  <c r="R90" i="1"/>
  <c r="AD91" i="1"/>
  <c r="CC91" i="1"/>
  <c r="R91" i="1"/>
  <c r="AD92" i="1"/>
  <c r="CC92" i="1"/>
  <c r="R92" i="1"/>
  <c r="AD93" i="1"/>
  <c r="CC93" i="1"/>
  <c r="R93" i="1"/>
  <c r="AD94" i="1"/>
  <c r="CC94" i="1"/>
  <c r="R94" i="1"/>
  <c r="AD95" i="1"/>
  <c r="CC95" i="1"/>
  <c r="R95" i="1"/>
  <c r="AD96" i="1"/>
  <c r="CC96" i="1"/>
  <c r="R96" i="1"/>
  <c r="AD97" i="1"/>
  <c r="CC97" i="1"/>
  <c r="R97" i="1"/>
  <c r="AD98" i="1"/>
  <c r="CC98" i="1"/>
  <c r="R98" i="1"/>
  <c r="AD99" i="1"/>
  <c r="CC99" i="1"/>
  <c r="R99" i="1"/>
  <c r="AD100" i="1"/>
  <c r="CC100" i="1"/>
  <c r="R100" i="1"/>
  <c r="AD101" i="1"/>
  <c r="CC101" i="1"/>
  <c r="R101" i="1"/>
  <c r="AD102" i="1"/>
  <c r="CC102" i="1"/>
  <c r="R102" i="1"/>
  <c r="AD103" i="1"/>
  <c r="CC103" i="1"/>
  <c r="R103" i="1"/>
  <c r="AD104" i="1"/>
  <c r="CC104" i="1"/>
  <c r="R104" i="1"/>
  <c r="AD105" i="1"/>
  <c r="CC105" i="1"/>
  <c r="R105" i="1"/>
  <c r="AD106" i="1"/>
  <c r="CC106" i="1"/>
  <c r="R106" i="1"/>
  <c r="AD107" i="1"/>
  <c r="CC107" i="1"/>
  <c r="R107" i="1"/>
  <c r="AD108" i="1"/>
  <c r="CC108" i="1"/>
  <c r="R108" i="1"/>
  <c r="AD109" i="1"/>
  <c r="CC109" i="1"/>
  <c r="R109" i="1"/>
  <c r="AD110" i="1"/>
  <c r="CC110" i="1"/>
  <c r="R110" i="1"/>
  <c r="AD111" i="1"/>
  <c r="CC111" i="1"/>
  <c r="R111" i="1"/>
  <c r="AD112" i="1"/>
  <c r="CC112" i="1"/>
  <c r="R112" i="1"/>
  <c r="AD113" i="1"/>
  <c r="CC113" i="1"/>
  <c r="R113" i="1"/>
  <c r="AD114" i="1"/>
  <c r="CC114" i="1"/>
  <c r="R114" i="1"/>
  <c r="AD115" i="1"/>
  <c r="CC115" i="1"/>
  <c r="R115" i="1"/>
  <c r="AD116" i="1"/>
  <c r="CC116" i="1"/>
  <c r="R116" i="1"/>
  <c r="AD117" i="1"/>
  <c r="CC117" i="1"/>
  <c r="R117" i="1"/>
  <c r="AD118" i="1"/>
  <c r="CC118" i="1"/>
  <c r="R118" i="1"/>
  <c r="AD119" i="1"/>
  <c r="CC119" i="1"/>
  <c r="R119" i="1"/>
  <c r="AD120" i="1"/>
  <c r="CC120" i="1"/>
  <c r="R120" i="1"/>
  <c r="AD121" i="1"/>
  <c r="CC121" i="1"/>
  <c r="R121" i="1"/>
  <c r="AD122" i="1"/>
  <c r="CC122" i="1"/>
  <c r="R122" i="1"/>
  <c r="AD123" i="1"/>
  <c r="CC123" i="1"/>
  <c r="R123" i="1"/>
  <c r="AD124" i="1"/>
  <c r="CC124" i="1"/>
  <c r="R124" i="1"/>
  <c r="AD125" i="1"/>
  <c r="CC125" i="1"/>
  <c r="R125" i="1"/>
  <c r="AD126" i="1"/>
  <c r="CC126" i="1"/>
  <c r="R126" i="1"/>
  <c r="AD127" i="1"/>
  <c r="CC127" i="1"/>
  <c r="R127" i="1"/>
  <c r="AD128" i="1"/>
  <c r="CC128" i="1"/>
  <c r="R128" i="1"/>
  <c r="AD129" i="1"/>
  <c r="CC129" i="1"/>
  <c r="R129" i="1"/>
  <c r="AD130" i="1"/>
  <c r="CC130" i="1"/>
  <c r="R130" i="1"/>
  <c r="AD131" i="1"/>
  <c r="CC131" i="1"/>
  <c r="R131" i="1"/>
  <c r="AD132" i="1"/>
  <c r="CC132" i="1"/>
  <c r="R132" i="1"/>
  <c r="AD133" i="1"/>
  <c r="CC133" i="1"/>
  <c r="R133" i="1"/>
  <c r="AD134" i="1"/>
  <c r="CC134" i="1"/>
  <c r="R134" i="1"/>
  <c r="AD135" i="1"/>
  <c r="CC135" i="1"/>
  <c r="R135" i="1"/>
  <c r="AD136" i="1"/>
  <c r="CC136" i="1"/>
  <c r="R136" i="1"/>
  <c r="AD137" i="1"/>
  <c r="CC137" i="1"/>
  <c r="R137" i="1"/>
  <c r="AD138" i="1"/>
  <c r="CC138" i="1"/>
  <c r="R138" i="1"/>
  <c r="AD139" i="1"/>
  <c r="CC139" i="1"/>
  <c r="R139" i="1"/>
  <c r="AD140" i="1"/>
  <c r="CC140" i="1"/>
  <c r="R140" i="1"/>
  <c r="AD141" i="1"/>
  <c r="CC141" i="1"/>
  <c r="R141" i="1"/>
  <c r="AD142" i="1"/>
  <c r="CC142" i="1"/>
  <c r="R142" i="1"/>
  <c r="AD143" i="1"/>
  <c r="CC143" i="1"/>
  <c r="R143" i="1"/>
  <c r="AD144" i="1"/>
  <c r="CC144" i="1"/>
  <c r="R144" i="1"/>
  <c r="AD145" i="1"/>
  <c r="CC145" i="1"/>
  <c r="R145" i="1"/>
  <c r="AD146" i="1"/>
  <c r="CC146" i="1"/>
  <c r="R146" i="1"/>
  <c r="AD147" i="1"/>
  <c r="CC147" i="1"/>
  <c r="R147" i="1"/>
  <c r="AD148" i="1"/>
  <c r="CC148" i="1"/>
  <c r="R148" i="1"/>
  <c r="AD149" i="1"/>
  <c r="CC149" i="1"/>
  <c r="R149" i="1"/>
  <c r="AD150" i="1"/>
  <c r="CC150" i="1"/>
  <c r="R150" i="1"/>
  <c r="AD151" i="1"/>
  <c r="CC151" i="1"/>
  <c r="R151" i="1"/>
  <c r="AD152" i="1"/>
  <c r="CC152" i="1"/>
  <c r="R152" i="1"/>
  <c r="AD153" i="1"/>
  <c r="CC153" i="1"/>
  <c r="R153" i="1"/>
  <c r="AD154" i="1"/>
  <c r="CC154" i="1"/>
  <c r="R154" i="1"/>
  <c r="AD155" i="1"/>
  <c r="CC155" i="1"/>
  <c r="R155" i="1"/>
  <c r="AD156" i="1"/>
  <c r="CC156" i="1"/>
  <c r="R156" i="1"/>
  <c r="AD157" i="1"/>
  <c r="CC157" i="1"/>
  <c r="R157" i="1"/>
  <c r="AD158" i="1"/>
  <c r="CC158" i="1"/>
  <c r="R158" i="1"/>
  <c r="AD159" i="1"/>
  <c r="CC159" i="1"/>
  <c r="R159" i="1"/>
  <c r="AD160" i="1"/>
  <c r="CC160" i="1"/>
  <c r="R160" i="1"/>
  <c r="AD161" i="1"/>
  <c r="CC161" i="1"/>
  <c r="R161" i="1"/>
  <c r="AD162" i="1"/>
  <c r="CC162" i="1"/>
  <c r="R162" i="1"/>
  <c r="AD163" i="1"/>
  <c r="CC163" i="1"/>
  <c r="R163" i="1"/>
  <c r="R164" i="1"/>
  <c r="R13" i="1"/>
  <c r="CD14" i="1"/>
  <c r="S14" i="1"/>
  <c r="CD15" i="1"/>
  <c r="S15" i="1"/>
  <c r="CD16" i="1"/>
  <c r="S16" i="1"/>
  <c r="CD17" i="1"/>
  <c r="S17" i="1"/>
  <c r="CD18" i="1"/>
  <c r="S18" i="1"/>
  <c r="CD19" i="1"/>
  <c r="S19" i="1"/>
  <c r="CD20" i="1"/>
  <c r="S20" i="1"/>
  <c r="CD21" i="1"/>
  <c r="S21" i="1"/>
  <c r="CD22" i="1"/>
  <c r="S22" i="1"/>
  <c r="CD23" i="1"/>
  <c r="S23" i="1"/>
  <c r="CD24" i="1"/>
  <c r="S24" i="1"/>
  <c r="CD25" i="1"/>
  <c r="S25" i="1"/>
  <c r="CD26" i="1"/>
  <c r="S26" i="1"/>
  <c r="CD27" i="1"/>
  <c r="S27" i="1"/>
  <c r="CD28" i="1"/>
  <c r="S28" i="1"/>
  <c r="CD29" i="1"/>
  <c r="S29" i="1"/>
  <c r="CD30" i="1"/>
  <c r="S30" i="1"/>
  <c r="CD31" i="1"/>
  <c r="S31" i="1"/>
  <c r="CD32" i="1"/>
  <c r="S32" i="1"/>
  <c r="CD33" i="1"/>
  <c r="S33" i="1"/>
  <c r="CD34" i="1"/>
  <c r="S34" i="1"/>
  <c r="CD35" i="1"/>
  <c r="S35" i="1"/>
  <c r="CD36" i="1"/>
  <c r="S36" i="1"/>
  <c r="CD37" i="1"/>
  <c r="S37" i="1"/>
  <c r="CD38" i="1"/>
  <c r="S38" i="1"/>
  <c r="CD39" i="1"/>
  <c r="S39" i="1"/>
  <c r="CD40" i="1"/>
  <c r="S40" i="1"/>
  <c r="CD41" i="1"/>
  <c r="S41" i="1"/>
  <c r="CD42" i="1"/>
  <c r="S42" i="1"/>
  <c r="CD43" i="1"/>
  <c r="S43" i="1"/>
  <c r="CD44" i="1"/>
  <c r="S44" i="1"/>
  <c r="CD45" i="1"/>
  <c r="S45" i="1"/>
  <c r="CD46" i="1"/>
  <c r="S46" i="1"/>
  <c r="CD47" i="1"/>
  <c r="S47" i="1"/>
  <c r="CD48" i="1"/>
  <c r="S48" i="1"/>
  <c r="CD49" i="1"/>
  <c r="S49" i="1"/>
  <c r="CD50" i="1"/>
  <c r="S50" i="1"/>
  <c r="CD51" i="1"/>
  <c r="S51" i="1"/>
  <c r="CD52" i="1"/>
  <c r="S52" i="1"/>
  <c r="CD53" i="1"/>
  <c r="S53" i="1"/>
  <c r="CD54" i="1"/>
  <c r="S54" i="1"/>
  <c r="CD55" i="1"/>
  <c r="S55" i="1"/>
  <c r="CD56" i="1"/>
  <c r="S56" i="1"/>
  <c r="CD57" i="1"/>
  <c r="S57" i="1"/>
  <c r="CD58" i="1"/>
  <c r="S58" i="1"/>
  <c r="CD59" i="1"/>
  <c r="S59" i="1"/>
  <c r="CD60" i="1"/>
  <c r="S60" i="1"/>
  <c r="CD61" i="1"/>
  <c r="S61" i="1"/>
  <c r="CD62" i="1"/>
  <c r="S62" i="1"/>
  <c r="CD63" i="1"/>
  <c r="S63" i="1"/>
  <c r="CD64" i="1"/>
  <c r="S64" i="1"/>
  <c r="CD65" i="1"/>
  <c r="S65" i="1"/>
  <c r="CD66" i="1"/>
  <c r="S66" i="1"/>
  <c r="CD67" i="1"/>
  <c r="S67" i="1"/>
  <c r="CD68" i="1"/>
  <c r="S68" i="1"/>
  <c r="CD69" i="1"/>
  <c r="S69" i="1"/>
  <c r="CD70" i="1"/>
  <c r="S70" i="1"/>
  <c r="CD71" i="1"/>
  <c r="S71" i="1"/>
  <c r="CD72" i="1"/>
  <c r="S72" i="1"/>
  <c r="CD73" i="1"/>
  <c r="S73" i="1"/>
  <c r="CD74" i="1"/>
  <c r="S74" i="1"/>
  <c r="CD75" i="1"/>
  <c r="S75" i="1"/>
  <c r="CD76" i="1"/>
  <c r="S76" i="1"/>
  <c r="CD77" i="1"/>
  <c r="S77" i="1"/>
  <c r="CD78" i="1"/>
  <c r="S78" i="1"/>
  <c r="CD79" i="1"/>
  <c r="S79" i="1"/>
  <c r="CD80" i="1"/>
  <c r="S80" i="1"/>
  <c r="CD81" i="1"/>
  <c r="S81" i="1"/>
  <c r="CD82" i="1"/>
  <c r="S82" i="1"/>
  <c r="CD83" i="1"/>
  <c r="S83" i="1"/>
  <c r="CD84" i="1"/>
  <c r="S84" i="1"/>
  <c r="CD85" i="1"/>
  <c r="S85" i="1"/>
  <c r="CD86" i="1"/>
  <c r="S86" i="1"/>
  <c r="CD87" i="1"/>
  <c r="S87" i="1"/>
  <c r="CD88" i="1"/>
  <c r="S88" i="1"/>
  <c r="CD89" i="1"/>
  <c r="S89" i="1"/>
  <c r="CD90" i="1"/>
  <c r="S90" i="1"/>
  <c r="CD91" i="1"/>
  <c r="S91" i="1"/>
  <c r="CD92" i="1"/>
  <c r="S92" i="1"/>
  <c r="CD93" i="1"/>
  <c r="S93" i="1"/>
  <c r="CD94" i="1"/>
  <c r="S94" i="1"/>
  <c r="CD95" i="1"/>
  <c r="S95" i="1"/>
  <c r="CD96" i="1"/>
  <c r="S96" i="1"/>
  <c r="CD97" i="1"/>
  <c r="S97" i="1"/>
  <c r="CD98" i="1"/>
  <c r="S98" i="1"/>
  <c r="CD99" i="1"/>
  <c r="S99" i="1"/>
  <c r="CD100" i="1"/>
  <c r="S100" i="1"/>
  <c r="CD101" i="1"/>
  <c r="S101" i="1"/>
  <c r="CD102" i="1"/>
  <c r="S102" i="1"/>
  <c r="CD103" i="1"/>
  <c r="S103" i="1"/>
  <c r="CD104" i="1"/>
  <c r="S104" i="1"/>
  <c r="CD105" i="1"/>
  <c r="S105" i="1"/>
  <c r="CD106" i="1"/>
  <c r="S106" i="1"/>
  <c r="CD107" i="1"/>
  <c r="S107" i="1"/>
  <c r="CD108" i="1"/>
  <c r="S108" i="1"/>
  <c r="CD109" i="1"/>
  <c r="S109" i="1"/>
  <c r="CD110" i="1"/>
  <c r="S110" i="1"/>
  <c r="CD111" i="1"/>
  <c r="S111" i="1"/>
  <c r="CD112" i="1"/>
  <c r="S112" i="1"/>
  <c r="CD113" i="1"/>
  <c r="S113" i="1"/>
  <c r="CD114" i="1"/>
  <c r="S114" i="1"/>
  <c r="CD115" i="1"/>
  <c r="S115" i="1"/>
  <c r="CD116" i="1"/>
  <c r="S116" i="1"/>
  <c r="CD117" i="1"/>
  <c r="S117" i="1"/>
  <c r="CD118" i="1"/>
  <c r="S118" i="1"/>
  <c r="CD119" i="1"/>
  <c r="S119" i="1"/>
  <c r="CD120" i="1"/>
  <c r="S120" i="1"/>
  <c r="CD121" i="1"/>
  <c r="S121" i="1"/>
  <c r="CD122" i="1"/>
  <c r="S122" i="1"/>
  <c r="CD123" i="1"/>
  <c r="S123" i="1"/>
  <c r="CD124" i="1"/>
  <c r="S124" i="1"/>
  <c r="CD125" i="1"/>
  <c r="S125" i="1"/>
  <c r="CD126" i="1"/>
  <c r="S126" i="1"/>
  <c r="CD127" i="1"/>
  <c r="S127" i="1"/>
  <c r="CD128" i="1"/>
  <c r="S128" i="1"/>
  <c r="CD129" i="1"/>
  <c r="S129" i="1"/>
  <c r="CD130" i="1"/>
  <c r="S130" i="1"/>
  <c r="CD131" i="1"/>
  <c r="S131" i="1"/>
  <c r="CD132" i="1"/>
  <c r="S132" i="1"/>
  <c r="CD133" i="1"/>
  <c r="S133" i="1"/>
  <c r="CD134" i="1"/>
  <c r="S134" i="1"/>
  <c r="CD135" i="1"/>
  <c r="S135" i="1"/>
  <c r="CD136" i="1"/>
  <c r="S136" i="1"/>
  <c r="CD137" i="1"/>
  <c r="S137" i="1"/>
  <c r="CD138" i="1"/>
  <c r="S138" i="1"/>
  <c r="CD139" i="1"/>
  <c r="S139" i="1"/>
  <c r="CD140" i="1"/>
  <c r="S140" i="1"/>
  <c r="CD141" i="1"/>
  <c r="S141" i="1"/>
  <c r="CD142" i="1"/>
  <c r="S142" i="1"/>
  <c r="CD143" i="1"/>
  <c r="S143" i="1"/>
  <c r="CD144" i="1"/>
  <c r="S144" i="1"/>
  <c r="CD145" i="1"/>
  <c r="S145" i="1"/>
  <c r="CD146" i="1"/>
  <c r="S146" i="1"/>
  <c r="CD147" i="1"/>
  <c r="S147" i="1"/>
  <c r="CD148" i="1"/>
  <c r="S148" i="1"/>
  <c r="CD149" i="1"/>
  <c r="S149" i="1"/>
  <c r="CD150" i="1"/>
  <c r="S150" i="1"/>
  <c r="CD151" i="1"/>
  <c r="S151" i="1"/>
  <c r="CD152" i="1"/>
  <c r="S152" i="1"/>
  <c r="CD153" i="1"/>
  <c r="S153" i="1"/>
  <c r="CD154" i="1"/>
  <c r="S154" i="1"/>
  <c r="CD155" i="1"/>
  <c r="S155" i="1"/>
  <c r="CD156" i="1"/>
  <c r="S156" i="1"/>
  <c r="CD157" i="1"/>
  <c r="S157" i="1"/>
  <c r="CD158" i="1"/>
  <c r="S158" i="1"/>
  <c r="CD159" i="1"/>
  <c r="S159" i="1"/>
  <c r="CD160" i="1"/>
  <c r="S160" i="1"/>
  <c r="CD161" i="1"/>
  <c r="S161" i="1"/>
  <c r="CD162" i="1"/>
  <c r="S162" i="1"/>
  <c r="CD163" i="1"/>
  <c r="S163" i="1"/>
  <c r="S164" i="1"/>
  <c r="S13" i="1"/>
  <c r="CE14" i="1"/>
  <c r="T14" i="1"/>
  <c r="CE15" i="1"/>
  <c r="T15" i="1"/>
  <c r="CE16" i="1"/>
  <c r="T16" i="1"/>
  <c r="CE17" i="1"/>
  <c r="T17" i="1"/>
  <c r="CE18" i="1"/>
  <c r="T18" i="1"/>
  <c r="CE19" i="1"/>
  <c r="T19" i="1"/>
  <c r="CE20" i="1"/>
  <c r="T20" i="1"/>
  <c r="CE21" i="1"/>
  <c r="T21" i="1"/>
  <c r="CE22" i="1"/>
  <c r="T22" i="1"/>
  <c r="CE23" i="1"/>
  <c r="T23" i="1"/>
  <c r="CE24" i="1"/>
  <c r="T24" i="1"/>
  <c r="CE25" i="1"/>
  <c r="T25" i="1"/>
  <c r="CE26" i="1"/>
  <c r="T26" i="1"/>
  <c r="CE27" i="1"/>
  <c r="T27" i="1"/>
  <c r="CE28" i="1"/>
  <c r="T28" i="1"/>
  <c r="CE29" i="1"/>
  <c r="T29" i="1"/>
  <c r="CE30" i="1"/>
  <c r="T30" i="1"/>
  <c r="CE31" i="1"/>
  <c r="T31" i="1"/>
  <c r="CE32" i="1"/>
  <c r="T32" i="1"/>
  <c r="CE33" i="1"/>
  <c r="T33" i="1"/>
  <c r="CE34" i="1"/>
  <c r="T34" i="1"/>
  <c r="CE35" i="1"/>
  <c r="T35" i="1"/>
  <c r="CE36" i="1"/>
  <c r="T36" i="1"/>
  <c r="CE37" i="1"/>
  <c r="T37" i="1"/>
  <c r="CE38" i="1"/>
  <c r="T38" i="1"/>
  <c r="CE39" i="1"/>
  <c r="T39" i="1"/>
  <c r="CE40" i="1"/>
  <c r="T40" i="1"/>
  <c r="CE41" i="1"/>
  <c r="T41" i="1"/>
  <c r="CE42" i="1"/>
  <c r="T42" i="1"/>
  <c r="CE43" i="1"/>
  <c r="T43" i="1"/>
  <c r="CE44" i="1"/>
  <c r="T44" i="1"/>
  <c r="CE45" i="1"/>
  <c r="T45" i="1"/>
  <c r="CE46" i="1"/>
  <c r="T46" i="1"/>
  <c r="CE47" i="1"/>
  <c r="T47" i="1"/>
  <c r="CE48" i="1"/>
  <c r="T48" i="1"/>
  <c r="CE49" i="1"/>
  <c r="T49" i="1"/>
  <c r="CE50" i="1"/>
  <c r="T50" i="1"/>
  <c r="CE51" i="1"/>
  <c r="T51" i="1"/>
  <c r="CE52" i="1"/>
  <c r="T52" i="1"/>
  <c r="CE53" i="1"/>
  <c r="T53" i="1"/>
  <c r="CE54" i="1"/>
  <c r="T54" i="1"/>
  <c r="CE55" i="1"/>
  <c r="T55" i="1"/>
  <c r="CE56" i="1"/>
  <c r="T56" i="1"/>
  <c r="CE57" i="1"/>
  <c r="T57" i="1"/>
  <c r="CE58" i="1"/>
  <c r="T58" i="1"/>
  <c r="CE59" i="1"/>
  <c r="T59" i="1"/>
  <c r="CE60" i="1"/>
  <c r="T60" i="1"/>
  <c r="CE61" i="1"/>
  <c r="T61" i="1"/>
  <c r="CE62" i="1"/>
  <c r="T62" i="1"/>
  <c r="CE63" i="1"/>
  <c r="T63" i="1"/>
  <c r="CE64" i="1"/>
  <c r="T64" i="1"/>
  <c r="CE65" i="1"/>
  <c r="T65" i="1"/>
  <c r="CE66" i="1"/>
  <c r="T66" i="1"/>
  <c r="CE67" i="1"/>
  <c r="T67" i="1"/>
  <c r="CE68" i="1"/>
  <c r="T68" i="1"/>
  <c r="CE69" i="1"/>
  <c r="T69" i="1"/>
  <c r="CE70" i="1"/>
  <c r="T70" i="1"/>
  <c r="CE71" i="1"/>
  <c r="T71" i="1"/>
  <c r="CE72" i="1"/>
  <c r="T72" i="1"/>
  <c r="CE73" i="1"/>
  <c r="T73" i="1"/>
  <c r="CE74" i="1"/>
  <c r="T74" i="1"/>
  <c r="CE75" i="1"/>
  <c r="T75" i="1"/>
  <c r="CE76" i="1"/>
  <c r="T76" i="1"/>
  <c r="CE77" i="1"/>
  <c r="T77" i="1"/>
  <c r="CE78" i="1"/>
  <c r="T78" i="1"/>
  <c r="CE79" i="1"/>
  <c r="T79" i="1"/>
  <c r="CE80" i="1"/>
  <c r="T80" i="1"/>
  <c r="CE81" i="1"/>
  <c r="T81" i="1"/>
  <c r="CE82" i="1"/>
  <c r="T82" i="1"/>
  <c r="CE83" i="1"/>
  <c r="T83" i="1"/>
  <c r="CE84" i="1"/>
  <c r="T84" i="1"/>
  <c r="CE85" i="1"/>
  <c r="T85" i="1"/>
  <c r="CE86" i="1"/>
  <c r="T86" i="1"/>
  <c r="CE87" i="1"/>
  <c r="T87" i="1"/>
  <c r="CE88" i="1"/>
  <c r="T88" i="1"/>
  <c r="CE89" i="1"/>
  <c r="T89" i="1"/>
  <c r="CE90" i="1"/>
  <c r="T90" i="1"/>
  <c r="CE91" i="1"/>
  <c r="T91" i="1"/>
  <c r="CE92" i="1"/>
  <c r="T92" i="1"/>
  <c r="CE93" i="1"/>
  <c r="T93" i="1"/>
  <c r="CE94" i="1"/>
  <c r="T94" i="1"/>
  <c r="CE95" i="1"/>
  <c r="T95" i="1"/>
  <c r="CE96" i="1"/>
  <c r="T96" i="1"/>
  <c r="CE97" i="1"/>
  <c r="T97" i="1"/>
  <c r="CE98" i="1"/>
  <c r="T98" i="1"/>
  <c r="CE99" i="1"/>
  <c r="T99" i="1"/>
  <c r="CE100" i="1"/>
  <c r="T100" i="1"/>
  <c r="CE101" i="1"/>
  <c r="T101" i="1"/>
  <c r="CE102" i="1"/>
  <c r="T102" i="1"/>
  <c r="CE103" i="1"/>
  <c r="T103" i="1"/>
  <c r="CE104" i="1"/>
  <c r="T104" i="1"/>
  <c r="CE105" i="1"/>
  <c r="T105" i="1"/>
  <c r="CE106" i="1"/>
  <c r="T106" i="1"/>
  <c r="CE107" i="1"/>
  <c r="T107" i="1"/>
  <c r="CE108" i="1"/>
  <c r="T108" i="1"/>
  <c r="CE109" i="1"/>
  <c r="T109" i="1"/>
  <c r="CE110" i="1"/>
  <c r="T110" i="1"/>
  <c r="CE111" i="1"/>
  <c r="T111" i="1"/>
  <c r="CE112" i="1"/>
  <c r="T112" i="1"/>
  <c r="CE113" i="1"/>
  <c r="T113" i="1"/>
  <c r="CE114" i="1"/>
  <c r="T114" i="1"/>
  <c r="CE115" i="1"/>
  <c r="T115" i="1"/>
  <c r="CE116" i="1"/>
  <c r="T116" i="1"/>
  <c r="CE117" i="1"/>
  <c r="T117" i="1"/>
  <c r="CE118" i="1"/>
  <c r="T118" i="1"/>
  <c r="CE119" i="1"/>
  <c r="T119" i="1"/>
  <c r="CE120" i="1"/>
  <c r="T120" i="1"/>
  <c r="CE121" i="1"/>
  <c r="T121" i="1"/>
  <c r="CE122" i="1"/>
  <c r="T122" i="1"/>
  <c r="CE123" i="1"/>
  <c r="T123" i="1"/>
  <c r="CE124" i="1"/>
  <c r="T124" i="1"/>
  <c r="CE125" i="1"/>
  <c r="T125" i="1"/>
  <c r="CE126" i="1"/>
  <c r="T126" i="1"/>
  <c r="CE127" i="1"/>
  <c r="T127" i="1"/>
  <c r="CE128" i="1"/>
  <c r="T128" i="1"/>
  <c r="CE129" i="1"/>
  <c r="T129" i="1"/>
  <c r="CE130" i="1"/>
  <c r="T130" i="1"/>
  <c r="CE131" i="1"/>
  <c r="T131" i="1"/>
  <c r="CE132" i="1"/>
  <c r="T132" i="1"/>
  <c r="CE133" i="1"/>
  <c r="T133" i="1"/>
  <c r="CE134" i="1"/>
  <c r="T134" i="1"/>
  <c r="CE135" i="1"/>
  <c r="T135" i="1"/>
  <c r="CE136" i="1"/>
  <c r="T136" i="1"/>
  <c r="CE137" i="1"/>
  <c r="T137" i="1"/>
  <c r="CE138" i="1"/>
  <c r="T138" i="1"/>
  <c r="CE139" i="1"/>
  <c r="T139" i="1"/>
  <c r="CE140" i="1"/>
  <c r="T140" i="1"/>
  <c r="CE141" i="1"/>
  <c r="T141" i="1"/>
  <c r="CE142" i="1"/>
  <c r="T142" i="1"/>
  <c r="CE143" i="1"/>
  <c r="T143" i="1"/>
  <c r="CE144" i="1"/>
  <c r="T144" i="1"/>
  <c r="CE145" i="1"/>
  <c r="T145" i="1"/>
  <c r="CE146" i="1"/>
  <c r="T146" i="1"/>
  <c r="CE147" i="1"/>
  <c r="T147" i="1"/>
  <c r="CE148" i="1"/>
  <c r="T148" i="1"/>
  <c r="CE149" i="1"/>
  <c r="T149" i="1"/>
  <c r="CE150" i="1"/>
  <c r="T150" i="1"/>
  <c r="CE151" i="1"/>
  <c r="T151" i="1"/>
  <c r="CE152" i="1"/>
  <c r="T152" i="1"/>
  <c r="CE153" i="1"/>
  <c r="T153" i="1"/>
  <c r="CE154" i="1"/>
  <c r="T154" i="1"/>
  <c r="CE155" i="1"/>
  <c r="T155" i="1"/>
  <c r="CE156" i="1"/>
  <c r="T156" i="1"/>
  <c r="CE157" i="1"/>
  <c r="T157" i="1"/>
  <c r="CE158" i="1"/>
  <c r="T158" i="1"/>
  <c r="CE159" i="1"/>
  <c r="T159" i="1"/>
  <c r="CE160" i="1"/>
  <c r="T160" i="1"/>
  <c r="CE161" i="1"/>
  <c r="T161" i="1"/>
  <c r="CE162" i="1"/>
  <c r="T162" i="1"/>
  <c r="CE163" i="1"/>
  <c r="T163" i="1"/>
  <c r="T164" i="1"/>
  <c r="T13" i="1"/>
  <c r="D164" i="1"/>
  <c r="D13" i="1"/>
  <c r="O164" i="1"/>
  <c r="AE160" i="1"/>
  <c r="AE154" i="1"/>
  <c r="AE139" i="1"/>
  <c r="AE130" i="1"/>
  <c r="AE121" i="1"/>
  <c r="AE105" i="1"/>
  <c r="AE97" i="1"/>
  <c r="AE70" i="1"/>
  <c r="AE36" i="1"/>
  <c r="AE19" i="1"/>
  <c r="AE15" i="1"/>
  <c r="AE101" i="1"/>
  <c r="AE71" i="1"/>
  <c r="AE26" i="1"/>
  <c r="AE20" i="1"/>
  <c r="AE41" i="1"/>
  <c r="AE54" i="1"/>
  <c r="AE92" i="1"/>
  <c r="AE23" i="1"/>
  <c r="AE49" i="1"/>
  <c r="AE56" i="1"/>
  <c r="AE57" i="1"/>
  <c r="AE64" i="1"/>
  <c r="AE123" i="1"/>
  <c r="AE65" i="1"/>
  <c r="AE66" i="1"/>
  <c r="AE88" i="1"/>
  <c r="AE131" i="1"/>
  <c r="AE156" i="1"/>
  <c r="AE48" i="1"/>
  <c r="AE14" i="1"/>
  <c r="AE34" i="1"/>
  <c r="AE42" i="1"/>
  <c r="AE74" i="1"/>
  <c r="AE95" i="1"/>
  <c r="AE102" i="1"/>
  <c r="AE104" i="1"/>
  <c r="AE153" i="1"/>
  <c r="AE31" i="1"/>
  <c r="AE47" i="1"/>
  <c r="AE129" i="1"/>
  <c r="AE135" i="1"/>
  <c r="AE32" i="1"/>
  <c r="AE72" i="1"/>
  <c r="AE141" i="1"/>
  <c r="AE50" i="1"/>
  <c r="AE87" i="1"/>
  <c r="AE21" i="1"/>
  <c r="AE27" i="1"/>
  <c r="AE28" i="1"/>
  <c r="AE58" i="1"/>
  <c r="AE85" i="1"/>
  <c r="AE103" i="1"/>
  <c r="AE116" i="1"/>
  <c r="AE117" i="1"/>
  <c r="AE128" i="1"/>
  <c r="AE144" i="1"/>
  <c r="AE155" i="1"/>
  <c r="AE18" i="1"/>
  <c r="AE39" i="1"/>
  <c r="AE40" i="1"/>
  <c r="AE96" i="1"/>
  <c r="AE111" i="1"/>
  <c r="AE16" i="1"/>
  <c r="AE30" i="1"/>
  <c r="AE24" i="1"/>
  <c r="AE25" i="1"/>
  <c r="AE17" i="1"/>
  <c r="AE37" i="1"/>
  <c r="AE45" i="1"/>
  <c r="AE46" i="1"/>
  <c r="AE29" i="1"/>
  <c r="AE35" i="1"/>
  <c r="AE22" i="1"/>
  <c r="AE33" i="1"/>
  <c r="AE43" i="1"/>
  <c r="AE51" i="1"/>
  <c r="AE52" i="1"/>
  <c r="AE38" i="1"/>
  <c r="AE44" i="1"/>
  <c r="AE53" i="1"/>
  <c r="AE55" i="1"/>
  <c r="AE62" i="1"/>
  <c r="AE78" i="1"/>
  <c r="AE81" i="1"/>
  <c r="AE80" i="1"/>
  <c r="AE63" i="1"/>
  <c r="AE60" i="1"/>
  <c r="AE68" i="1"/>
  <c r="AE69" i="1"/>
  <c r="AE59" i="1"/>
  <c r="AE61" i="1"/>
  <c r="AE82" i="1"/>
  <c r="AE73" i="1"/>
  <c r="AE83" i="1"/>
  <c r="AE67" i="1"/>
  <c r="AE79" i="1"/>
  <c r="AE84" i="1"/>
  <c r="AE76" i="1"/>
  <c r="AE77" i="1"/>
  <c r="AE75" i="1"/>
  <c r="AE93" i="1"/>
  <c r="AE86" i="1"/>
  <c r="AE90" i="1"/>
  <c r="AE91" i="1"/>
  <c r="AE94" i="1"/>
  <c r="AE89" i="1"/>
  <c r="AE112" i="1"/>
  <c r="AE108" i="1"/>
  <c r="AE109" i="1"/>
  <c r="AE99" i="1"/>
  <c r="AE113" i="1"/>
  <c r="AE100" i="1"/>
  <c r="AE114" i="1"/>
  <c r="AE115" i="1"/>
  <c r="AE98" i="1"/>
  <c r="AE106" i="1"/>
  <c r="AE107" i="1"/>
  <c r="AE110" i="1"/>
  <c r="AE120" i="1"/>
  <c r="AE118" i="1"/>
  <c r="AE119" i="1"/>
  <c r="AE126" i="1"/>
  <c r="AE122" i="1"/>
  <c r="AE136" i="1"/>
  <c r="AE127" i="1"/>
  <c r="AE124" i="1"/>
  <c r="AE132" i="1"/>
  <c r="AE133" i="1"/>
  <c r="AE125" i="1"/>
  <c r="AE140" i="1"/>
  <c r="AE138" i="1"/>
  <c r="AE137" i="1"/>
  <c r="AE143" i="1"/>
  <c r="AE158" i="1"/>
  <c r="AE134" i="1"/>
  <c r="AE142" i="1"/>
  <c r="AE157" i="1"/>
  <c r="AE152" i="1"/>
  <c r="AE148" i="1"/>
  <c r="AE150" i="1"/>
  <c r="AE151" i="1"/>
  <c r="AE149" i="1"/>
  <c r="AE146" i="1"/>
  <c r="AE147" i="1"/>
  <c r="AE145" i="1"/>
  <c r="AE159" i="1"/>
  <c r="AE163" i="1"/>
  <c r="AE162" i="1"/>
  <c r="AE161" i="1"/>
  <c r="BH35" i="1"/>
  <c r="BK35" i="1"/>
  <c r="BF35" i="1"/>
  <c r="BI35" i="1"/>
  <c r="BJ35" i="1"/>
  <c r="BG35" i="1"/>
  <c r="BF53" i="1"/>
  <c r="BK53" i="1"/>
  <c r="BH53" i="1"/>
  <c r="BG53" i="1"/>
  <c r="BJ53" i="1"/>
  <c r="BI53" i="1"/>
  <c r="BJ85" i="1"/>
  <c r="BI85" i="1"/>
  <c r="BH85" i="1"/>
  <c r="BG85" i="1"/>
  <c r="BF85" i="1"/>
  <c r="BK85" i="1"/>
  <c r="BK37" i="1"/>
  <c r="BJ37" i="1"/>
  <c r="BI37" i="1"/>
  <c r="BH37" i="1"/>
  <c r="BG37" i="1"/>
  <c r="BF37" i="1"/>
  <c r="BJ82" i="1"/>
  <c r="BI82" i="1"/>
  <c r="BK82" i="1"/>
  <c r="BH82" i="1"/>
  <c r="BF82" i="1"/>
  <c r="BG82" i="1"/>
  <c r="BK50" i="1"/>
  <c r="BJ50" i="1"/>
  <c r="BI50" i="1"/>
  <c r="BH50" i="1"/>
  <c r="BG50" i="1"/>
  <c r="BF50" i="1"/>
  <c r="BF99" i="1"/>
  <c r="BK99" i="1"/>
  <c r="BJ99" i="1"/>
  <c r="BH99" i="1"/>
  <c r="BG99" i="1"/>
  <c r="BI99" i="1"/>
  <c r="BJ65" i="1"/>
  <c r="BI65" i="1"/>
  <c r="BH65" i="1"/>
  <c r="BG65" i="1"/>
  <c r="BF65" i="1"/>
  <c r="BK65" i="1"/>
  <c r="BG132" i="1"/>
  <c r="BK132" i="1"/>
  <c r="BJ132" i="1"/>
  <c r="BH132" i="1"/>
  <c r="BI132" i="1"/>
  <c r="BF132" i="1"/>
  <c r="BK84" i="1"/>
  <c r="BG84" i="1"/>
  <c r="BF84" i="1"/>
  <c r="BI84" i="1"/>
  <c r="BJ84" i="1"/>
  <c r="BH84" i="1"/>
  <c r="BI77" i="1"/>
  <c r="BH77" i="1"/>
  <c r="BG77" i="1"/>
  <c r="BF77" i="1"/>
  <c r="BK77" i="1"/>
  <c r="BJ77" i="1"/>
  <c r="BJ130" i="1"/>
  <c r="BI130" i="1"/>
  <c r="BH130" i="1"/>
  <c r="BK130" i="1"/>
  <c r="BG130" i="1"/>
  <c r="BF130" i="1"/>
  <c r="BI72" i="1"/>
  <c r="BK72" i="1"/>
  <c r="BJ72" i="1"/>
  <c r="BH72" i="1"/>
  <c r="BG72" i="1"/>
  <c r="BF72" i="1"/>
  <c r="BH73" i="1"/>
  <c r="BF73" i="1"/>
  <c r="BJ73" i="1"/>
  <c r="BK73" i="1"/>
  <c r="BI73" i="1"/>
  <c r="BG73" i="1"/>
  <c r="BG100" i="1"/>
  <c r="BF100" i="1"/>
  <c r="BK100" i="1"/>
  <c r="BI100" i="1"/>
  <c r="BJ100" i="1"/>
  <c r="BH100" i="1"/>
  <c r="BK51" i="1"/>
  <c r="BJ51" i="1"/>
  <c r="BI51" i="1"/>
  <c r="BH51" i="1"/>
  <c r="BG51" i="1"/>
  <c r="BF51" i="1"/>
  <c r="BK112" i="1"/>
  <c r="BJ112" i="1"/>
  <c r="BI112" i="1"/>
  <c r="BH112" i="1"/>
  <c r="BG112" i="1"/>
  <c r="BF112" i="1"/>
  <c r="BF86" i="1"/>
  <c r="BK86" i="1"/>
  <c r="BJ86" i="1"/>
  <c r="BI86" i="1"/>
  <c r="BG86" i="1"/>
  <c r="BH86" i="1"/>
  <c r="BF157" i="1"/>
  <c r="BK157" i="1"/>
  <c r="BJ157" i="1"/>
  <c r="BI157" i="1"/>
  <c r="BH157" i="1"/>
  <c r="BG157" i="1"/>
  <c r="BG45" i="1"/>
  <c r="BF45" i="1"/>
  <c r="BK45" i="1"/>
  <c r="BJ45" i="1"/>
  <c r="BI45" i="1"/>
  <c r="BH45" i="1"/>
  <c r="BK60" i="1"/>
  <c r="BJ60" i="1"/>
  <c r="BI60" i="1"/>
  <c r="BH60" i="1"/>
  <c r="BG60" i="1"/>
  <c r="BF60" i="1"/>
  <c r="BJ117" i="1"/>
  <c r="BI117" i="1"/>
  <c r="BH117" i="1"/>
  <c r="BG117" i="1"/>
  <c r="BF117" i="1"/>
  <c r="BK117" i="1"/>
  <c r="BH129" i="1"/>
  <c r="BG129" i="1"/>
  <c r="BI129" i="1"/>
  <c r="BK129" i="1"/>
  <c r="BJ129" i="1"/>
  <c r="BF129" i="1"/>
  <c r="BK110" i="1"/>
  <c r="BJ110" i="1"/>
  <c r="BI110" i="1"/>
  <c r="BH110" i="1"/>
  <c r="BG110" i="1"/>
  <c r="BF110" i="1"/>
  <c r="BK22" i="1"/>
  <c r="BJ22" i="1"/>
  <c r="BI22" i="1"/>
  <c r="BH22" i="1"/>
  <c r="BG22" i="1"/>
  <c r="BF22" i="1"/>
  <c r="BF31" i="1"/>
  <c r="BJ31" i="1"/>
  <c r="BI31" i="1"/>
  <c r="BH31" i="1"/>
  <c r="BG31" i="1"/>
  <c r="BK31" i="1"/>
  <c r="BG106" i="1"/>
  <c r="BK106" i="1"/>
  <c r="BJ106" i="1"/>
  <c r="BH106" i="1"/>
  <c r="BF106" i="1"/>
  <c r="BI106" i="1"/>
  <c r="BJ95" i="1"/>
  <c r="BI95" i="1"/>
  <c r="BH95" i="1"/>
  <c r="BG95" i="1"/>
  <c r="BF95" i="1"/>
  <c r="BK95" i="1"/>
  <c r="BJ156" i="1"/>
  <c r="BI156" i="1"/>
  <c r="BF156" i="1"/>
  <c r="BK156" i="1"/>
  <c r="BH156" i="1"/>
  <c r="BG156" i="1"/>
  <c r="BH103" i="1"/>
  <c r="BG103" i="1"/>
  <c r="BK103" i="1"/>
  <c r="BI103" i="1"/>
  <c r="BJ103" i="1"/>
  <c r="BF103" i="1"/>
  <c r="BH55" i="1"/>
  <c r="BK55" i="1"/>
  <c r="BJ55" i="1"/>
  <c r="BI55" i="1"/>
  <c r="BG55" i="1"/>
  <c r="BF55" i="1"/>
  <c r="BK58" i="1"/>
  <c r="BJ58" i="1"/>
  <c r="BI58" i="1"/>
  <c r="BH58" i="1"/>
  <c r="BG58" i="1"/>
  <c r="BF58" i="1"/>
  <c r="BJ144" i="1"/>
  <c r="BI144" i="1"/>
  <c r="BF144" i="1"/>
  <c r="BK144" i="1"/>
  <c r="BH144" i="1"/>
  <c r="BG144" i="1"/>
  <c r="BI68" i="1"/>
  <c r="BK68" i="1"/>
  <c r="BJ68" i="1"/>
  <c r="BH68" i="1"/>
  <c r="BG68" i="1"/>
  <c r="BF68" i="1"/>
  <c r="BG138" i="1"/>
  <c r="BF138" i="1"/>
  <c r="BK138" i="1"/>
  <c r="BJ138" i="1"/>
  <c r="BH138" i="1"/>
  <c r="BI138" i="1"/>
  <c r="BI155" i="1"/>
  <c r="BH155" i="1"/>
  <c r="BG155" i="1"/>
  <c r="BF155" i="1"/>
  <c r="BK155" i="1"/>
  <c r="BJ155" i="1"/>
  <c r="BH139" i="1"/>
  <c r="BG139" i="1"/>
  <c r="BF139" i="1"/>
  <c r="BK139" i="1"/>
  <c r="BJ139" i="1"/>
  <c r="BI139" i="1"/>
  <c r="BF163" i="1"/>
  <c r="BK163" i="1"/>
  <c r="BJ163" i="1"/>
  <c r="BI163" i="1"/>
  <c r="BH163" i="1"/>
  <c r="BG163" i="1"/>
  <c r="BF113" i="1"/>
  <c r="BK113" i="1"/>
  <c r="BJ113" i="1"/>
  <c r="BI113" i="1"/>
  <c r="BH113" i="1"/>
  <c r="BG113" i="1"/>
  <c r="BJ141" i="1"/>
  <c r="BI141" i="1"/>
  <c r="BG141" i="1"/>
  <c r="BK141" i="1"/>
  <c r="BH141" i="1"/>
  <c r="BF141" i="1"/>
  <c r="BJ29" i="1"/>
  <c r="BK29" i="1"/>
  <c r="BI29" i="1"/>
  <c r="BH29" i="1"/>
  <c r="BF29" i="1"/>
  <c r="BG29" i="1"/>
  <c r="BG24" i="1"/>
  <c r="BF24" i="1"/>
  <c r="BK24" i="1"/>
  <c r="BJ24" i="1"/>
  <c r="BH24" i="1"/>
  <c r="BI24" i="1"/>
  <c r="BF23" i="1"/>
  <c r="BK23" i="1"/>
  <c r="BJ23" i="1"/>
  <c r="BI23" i="1"/>
  <c r="BH23" i="1"/>
  <c r="BG23" i="1"/>
  <c r="BG114" i="1"/>
  <c r="BF114" i="1"/>
  <c r="BK114" i="1"/>
  <c r="BJ114" i="1"/>
  <c r="BH114" i="1"/>
  <c r="BI114" i="1"/>
  <c r="BF149" i="1"/>
  <c r="BJ149" i="1"/>
  <c r="BH149" i="1"/>
  <c r="BK149" i="1"/>
  <c r="BI149" i="1"/>
  <c r="BG149" i="1"/>
  <c r="BK28" i="1"/>
  <c r="BI28" i="1"/>
  <c r="BJ28" i="1"/>
  <c r="BH28" i="1"/>
  <c r="BG28" i="1"/>
  <c r="BF28" i="1"/>
  <c r="BJ89" i="1"/>
  <c r="BF89" i="1"/>
  <c r="BK89" i="1"/>
  <c r="BI89" i="1"/>
  <c r="BH89" i="1"/>
  <c r="BG89" i="1"/>
  <c r="BK83" i="1"/>
  <c r="BJ83" i="1"/>
  <c r="BI83" i="1"/>
  <c r="BG83" i="1"/>
  <c r="BH83" i="1"/>
  <c r="BF83" i="1"/>
  <c r="BJ136" i="1"/>
  <c r="BK136" i="1"/>
  <c r="BH136" i="1"/>
  <c r="BG136" i="1"/>
  <c r="BF136" i="1"/>
  <c r="BI136" i="1"/>
  <c r="BG54" i="1"/>
  <c r="BK54" i="1"/>
  <c r="BI54" i="1"/>
  <c r="BH54" i="1"/>
  <c r="BF54" i="1"/>
  <c r="BJ54" i="1"/>
  <c r="BK59" i="1"/>
  <c r="BJ59" i="1"/>
  <c r="BI59" i="1"/>
  <c r="BH59" i="1"/>
  <c r="BG59" i="1"/>
  <c r="BF59" i="1"/>
  <c r="BG93" i="1"/>
  <c r="BF93" i="1"/>
  <c r="BJ93" i="1"/>
  <c r="BH93" i="1"/>
  <c r="BK93" i="1"/>
  <c r="BI93" i="1"/>
  <c r="BJ118" i="1"/>
  <c r="BK118" i="1"/>
  <c r="BI118" i="1"/>
  <c r="BH118" i="1"/>
  <c r="BG118" i="1"/>
  <c r="BF118" i="1"/>
  <c r="BJ104" i="1"/>
  <c r="BI104" i="1"/>
  <c r="BH104" i="1"/>
  <c r="BK104" i="1"/>
  <c r="BG104" i="1"/>
  <c r="BF104" i="1"/>
  <c r="BF52" i="1"/>
  <c r="BK52" i="1"/>
  <c r="BJ52" i="1"/>
  <c r="BI52" i="1"/>
  <c r="BH52" i="1"/>
  <c r="BG52" i="1"/>
  <c r="BF119" i="1"/>
  <c r="BK119" i="1"/>
  <c r="BJ119" i="1"/>
  <c r="BI119" i="1"/>
  <c r="BH119" i="1"/>
  <c r="BG119" i="1"/>
  <c r="BK98" i="1"/>
  <c r="BJ98" i="1"/>
  <c r="BI98" i="1"/>
  <c r="BG98" i="1"/>
  <c r="BH98" i="1"/>
  <c r="BF98" i="1"/>
  <c r="BK142" i="1"/>
  <c r="BJ142" i="1"/>
  <c r="BH142" i="1"/>
  <c r="BI142" i="1"/>
  <c r="BG142" i="1"/>
  <c r="BF142" i="1"/>
  <c r="BK124" i="1"/>
  <c r="BJ124" i="1"/>
  <c r="BG124" i="1"/>
  <c r="BF124" i="1"/>
  <c r="BI124" i="1"/>
  <c r="BH124" i="1"/>
  <c r="BI143" i="1"/>
  <c r="BK143" i="1"/>
  <c r="BH143" i="1"/>
  <c r="BJ143" i="1"/>
  <c r="BG143" i="1"/>
  <c r="BF143" i="1"/>
  <c r="BF44" i="1"/>
  <c r="BK44" i="1"/>
  <c r="BJ44" i="1"/>
  <c r="BI44" i="1"/>
  <c r="BH44" i="1"/>
  <c r="BG44" i="1"/>
  <c r="BF105" i="1"/>
  <c r="BK105" i="1"/>
  <c r="BJ105" i="1"/>
  <c r="BI105" i="1"/>
  <c r="BH105" i="1"/>
  <c r="BG105" i="1"/>
  <c r="BF61" i="1"/>
  <c r="BK61" i="1"/>
  <c r="BJ61" i="1"/>
  <c r="BI61" i="1"/>
  <c r="BH61" i="1"/>
  <c r="BG61" i="1"/>
  <c r="BK21" i="1"/>
  <c r="BJ21" i="1"/>
  <c r="BI21" i="1"/>
  <c r="BH21" i="1"/>
  <c r="BG21" i="1"/>
  <c r="BF21" i="1"/>
  <c r="BK76" i="1"/>
  <c r="BF76" i="1"/>
  <c r="BJ76" i="1"/>
  <c r="BH76" i="1"/>
  <c r="BI76" i="1"/>
  <c r="BG76" i="1"/>
  <c r="BH91" i="1"/>
  <c r="BG91" i="1"/>
  <c r="BK91" i="1"/>
  <c r="BJ91" i="1"/>
  <c r="BI91" i="1"/>
  <c r="BF91" i="1"/>
  <c r="BG153" i="1"/>
  <c r="BF153" i="1"/>
  <c r="BI153" i="1"/>
  <c r="BH153" i="1"/>
  <c r="BJ153" i="1"/>
  <c r="BK153" i="1"/>
  <c r="BK41" i="1"/>
  <c r="BJ41" i="1"/>
  <c r="BI41" i="1"/>
  <c r="BH41" i="1"/>
  <c r="BG41" i="1"/>
  <c r="BF41" i="1"/>
  <c r="BJ69" i="1"/>
  <c r="BF69" i="1"/>
  <c r="BG69" i="1"/>
  <c r="BK69" i="1"/>
  <c r="BI69" i="1"/>
  <c r="BH69" i="1"/>
  <c r="BG158" i="1"/>
  <c r="BK158" i="1"/>
  <c r="BJ158" i="1"/>
  <c r="BF158" i="1"/>
  <c r="BI158" i="1"/>
  <c r="BH158" i="1"/>
  <c r="BH94" i="1"/>
  <c r="BG94" i="1"/>
  <c r="BF94" i="1"/>
  <c r="BK94" i="1"/>
  <c r="BJ94" i="1"/>
  <c r="BI94" i="1"/>
  <c r="BH107" i="1"/>
  <c r="BK107" i="1"/>
  <c r="BJ107" i="1"/>
  <c r="BI107" i="1"/>
  <c r="BG107" i="1"/>
  <c r="BF107" i="1"/>
  <c r="BH115" i="1"/>
  <c r="BG115" i="1"/>
  <c r="BF115" i="1"/>
  <c r="BK115" i="1"/>
  <c r="BJ115" i="1"/>
  <c r="BI115" i="1"/>
  <c r="BK49" i="1"/>
  <c r="BJ49" i="1"/>
  <c r="BI49" i="1"/>
  <c r="BH49" i="1"/>
  <c r="BG49" i="1"/>
  <c r="BF49" i="1"/>
  <c r="BJ57" i="1"/>
  <c r="BI57" i="1"/>
  <c r="BH57" i="1"/>
  <c r="BG57" i="1"/>
  <c r="BF57" i="1"/>
  <c r="BK57" i="1"/>
  <c r="BK145" i="1"/>
  <c r="BJ145" i="1"/>
  <c r="BG145" i="1"/>
  <c r="BI145" i="1"/>
  <c r="BH145" i="1"/>
  <c r="BF145" i="1"/>
  <c r="BH126" i="1"/>
  <c r="BK126" i="1"/>
  <c r="BJ126" i="1"/>
  <c r="BI126" i="1"/>
  <c r="BG126" i="1"/>
  <c r="BF126" i="1"/>
  <c r="BG120" i="1"/>
  <c r="BF120" i="1"/>
  <c r="BK120" i="1"/>
  <c r="BJ120" i="1"/>
  <c r="BI120" i="1"/>
  <c r="BH120" i="1"/>
  <c r="BF137" i="1"/>
  <c r="BK137" i="1"/>
  <c r="BJ137" i="1"/>
  <c r="BI137" i="1"/>
  <c r="BH137" i="1"/>
  <c r="BG137" i="1"/>
  <c r="BI81" i="1"/>
  <c r="BH81" i="1"/>
  <c r="BK81" i="1"/>
  <c r="BJ81" i="1"/>
  <c r="BF81" i="1"/>
  <c r="BG81" i="1"/>
  <c r="BH154" i="1"/>
  <c r="BG154" i="1"/>
  <c r="BI154" i="1"/>
  <c r="BF154" i="1"/>
  <c r="BK154" i="1"/>
  <c r="BJ154" i="1"/>
  <c r="BK134" i="1"/>
  <c r="BH134" i="1"/>
  <c r="BG134" i="1"/>
  <c r="BJ134" i="1"/>
  <c r="BF134" i="1"/>
  <c r="BI134" i="1"/>
  <c r="BI140" i="1"/>
  <c r="BH140" i="1"/>
  <c r="BF140" i="1"/>
  <c r="BG140" i="1"/>
  <c r="BK140" i="1"/>
  <c r="BJ140" i="1"/>
  <c r="BG79" i="1"/>
  <c r="BF79" i="1"/>
  <c r="BK79" i="1"/>
  <c r="BJ79" i="1"/>
  <c r="BH79" i="1"/>
  <c r="BI79" i="1"/>
  <c r="BK111" i="1"/>
  <c r="BJ111" i="1"/>
  <c r="BI111" i="1"/>
  <c r="BH111" i="1"/>
  <c r="BG111" i="1"/>
  <c r="BF111" i="1"/>
  <c r="BK161" i="1"/>
  <c r="BJ161" i="1"/>
  <c r="BI161" i="1"/>
  <c r="BH161" i="1"/>
  <c r="BG161" i="1"/>
  <c r="BF161" i="1"/>
  <c r="BF131" i="1"/>
  <c r="BK131" i="1"/>
  <c r="BJ131" i="1"/>
  <c r="BI131" i="1"/>
  <c r="BH131" i="1"/>
  <c r="BG131" i="1"/>
  <c r="BK70" i="1"/>
  <c r="BG70" i="1"/>
  <c r="BH70" i="1"/>
  <c r="BF70" i="1"/>
  <c r="BJ70" i="1"/>
  <c r="BI70" i="1"/>
  <c r="BH25" i="1"/>
  <c r="BG25" i="1"/>
  <c r="BF25" i="1"/>
  <c r="BK25" i="1"/>
  <c r="BI25" i="1"/>
  <c r="BJ25" i="1"/>
  <c r="BK43" i="1"/>
  <c r="BJ43" i="1"/>
  <c r="BI43" i="1"/>
  <c r="BH43" i="1"/>
  <c r="BG43" i="1"/>
  <c r="BF43" i="1"/>
  <c r="BF101" i="1"/>
  <c r="BK101" i="1"/>
  <c r="BJ101" i="1"/>
  <c r="BI101" i="1"/>
  <c r="BG101" i="1"/>
  <c r="BH101" i="1"/>
  <c r="BK162" i="1"/>
  <c r="BJ162" i="1"/>
  <c r="BI162" i="1"/>
  <c r="BH162" i="1"/>
  <c r="BG162" i="1"/>
  <c r="BF162" i="1"/>
  <c r="BK97" i="1"/>
  <c r="BJ97" i="1"/>
  <c r="BI97" i="1"/>
  <c r="BH97" i="1"/>
  <c r="BF97" i="1"/>
  <c r="BG97" i="1"/>
  <c r="BK42" i="1"/>
  <c r="BJ42" i="1"/>
  <c r="BI42" i="1"/>
  <c r="BH42" i="1"/>
  <c r="BG42" i="1"/>
  <c r="BF42" i="1"/>
  <c r="BJ122" i="1"/>
  <c r="BF122" i="1"/>
  <c r="BG122" i="1"/>
  <c r="BK122" i="1"/>
  <c r="BI122" i="1"/>
  <c r="BH122" i="1"/>
  <c r="BI108" i="1"/>
  <c r="BF108" i="1"/>
  <c r="BK108" i="1"/>
  <c r="BJ108" i="1"/>
  <c r="BG108" i="1"/>
  <c r="BH108" i="1"/>
  <c r="BG128" i="1"/>
  <c r="BF128" i="1"/>
  <c r="BI128" i="1"/>
  <c r="BJ128" i="1"/>
  <c r="BH128" i="1"/>
  <c r="BK128" i="1"/>
  <c r="BK75" i="1"/>
  <c r="BJ75" i="1"/>
  <c r="BI75" i="1"/>
  <c r="BH75" i="1"/>
  <c r="BF75" i="1"/>
  <c r="BG75" i="1"/>
  <c r="BI34" i="1"/>
  <c r="BG34" i="1"/>
  <c r="BK34" i="1"/>
  <c r="BJ34" i="1"/>
  <c r="BH34" i="1"/>
  <c r="BF34" i="1"/>
  <c r="BH151" i="1"/>
  <c r="BG151" i="1"/>
  <c r="BK151" i="1"/>
  <c r="BJ151" i="1"/>
  <c r="BI151" i="1"/>
  <c r="BF151" i="1"/>
  <c r="BI39" i="1"/>
  <c r="BH39" i="1"/>
  <c r="BG39" i="1"/>
  <c r="BF39" i="1"/>
  <c r="BK39" i="1"/>
  <c r="BJ39" i="1"/>
  <c r="BK36" i="1"/>
  <c r="BI36" i="1"/>
  <c r="BJ36" i="1"/>
  <c r="BH36" i="1"/>
  <c r="BG36" i="1"/>
  <c r="BF36" i="1"/>
  <c r="BG32" i="1"/>
  <c r="BK32" i="1"/>
  <c r="BJ32" i="1"/>
  <c r="BI32" i="1"/>
  <c r="BH32" i="1"/>
  <c r="BF32" i="1"/>
  <c r="BJ88" i="1"/>
  <c r="BI88" i="1"/>
  <c r="BG88" i="1"/>
  <c r="BF88" i="1"/>
  <c r="BK88" i="1"/>
  <c r="BH88" i="1"/>
  <c r="BK147" i="1"/>
  <c r="BI147" i="1"/>
  <c r="BH147" i="1"/>
  <c r="BG147" i="1"/>
  <c r="BF147" i="1"/>
  <c r="BJ147" i="1"/>
  <c r="BH71" i="1"/>
  <c r="BI71" i="1"/>
  <c r="BG71" i="1"/>
  <c r="BF71" i="1"/>
  <c r="BK71" i="1"/>
  <c r="BJ71" i="1"/>
  <c r="BI152" i="1"/>
  <c r="BH152" i="1"/>
  <c r="BK152" i="1"/>
  <c r="BJ152" i="1"/>
  <c r="BG152" i="1"/>
  <c r="BF152" i="1"/>
  <c r="BK96" i="1"/>
  <c r="BJ96" i="1"/>
  <c r="BI96" i="1"/>
  <c r="BH96" i="1"/>
  <c r="BG96" i="1"/>
  <c r="BF96" i="1"/>
  <c r="BG87" i="1"/>
  <c r="BF87" i="1"/>
  <c r="BK87" i="1"/>
  <c r="BI87" i="1"/>
  <c r="BJ87" i="1"/>
  <c r="BH87" i="1"/>
  <c r="BH63" i="1"/>
  <c r="BG63" i="1"/>
  <c r="BF63" i="1"/>
  <c r="BK63" i="1"/>
  <c r="BJ63" i="1"/>
  <c r="BI63" i="1"/>
  <c r="BI116" i="1"/>
  <c r="BH116" i="1"/>
  <c r="BG116" i="1"/>
  <c r="BF116" i="1"/>
  <c r="BK116" i="1"/>
  <c r="BJ116" i="1"/>
  <c r="BJ109" i="1"/>
  <c r="BG109" i="1"/>
  <c r="BF109" i="1"/>
  <c r="BH109" i="1"/>
  <c r="BK109" i="1"/>
  <c r="BI109" i="1"/>
  <c r="BG150" i="1"/>
  <c r="BF150" i="1"/>
  <c r="BK150" i="1"/>
  <c r="BJ150" i="1"/>
  <c r="BH150" i="1"/>
  <c r="BI150" i="1"/>
  <c r="BI56" i="1"/>
  <c r="BF56" i="1"/>
  <c r="BK56" i="1"/>
  <c r="BJ56" i="1"/>
  <c r="BH56" i="1"/>
  <c r="BG56" i="1"/>
  <c r="BI26" i="1"/>
  <c r="BH26" i="1"/>
  <c r="BG26" i="1"/>
  <c r="BF26" i="1"/>
  <c r="BK26" i="1"/>
  <c r="BJ26" i="1"/>
  <c r="BI148" i="1"/>
  <c r="BJ148" i="1"/>
  <c r="BH148" i="1"/>
  <c r="BF148" i="1"/>
  <c r="BK148" i="1"/>
  <c r="BG148" i="1"/>
  <c r="BI64" i="1"/>
  <c r="BH64" i="1"/>
  <c r="BG64" i="1"/>
  <c r="BF64" i="1"/>
  <c r="BK64" i="1"/>
  <c r="BJ64" i="1"/>
  <c r="BF127" i="1"/>
  <c r="BG127" i="1"/>
  <c r="BK127" i="1"/>
  <c r="BJ127" i="1"/>
  <c r="BI127" i="1"/>
  <c r="BH127" i="1"/>
  <c r="BH67" i="1"/>
  <c r="BK67" i="1"/>
  <c r="BJ67" i="1"/>
  <c r="BI67" i="1"/>
  <c r="BG67" i="1"/>
  <c r="BF67" i="1"/>
  <c r="BG102" i="1"/>
  <c r="BF102" i="1"/>
  <c r="BK102" i="1"/>
  <c r="BI102" i="1"/>
  <c r="BJ102" i="1"/>
  <c r="BH102" i="1"/>
  <c r="BG66" i="1"/>
  <c r="BK66" i="1"/>
  <c r="BJ66" i="1"/>
  <c r="BI66" i="1"/>
  <c r="BH66" i="1"/>
  <c r="BF66" i="1"/>
  <c r="BJ40" i="1"/>
  <c r="BI40" i="1"/>
  <c r="BH40" i="1"/>
  <c r="BG40" i="1"/>
  <c r="BF40" i="1"/>
  <c r="BK40" i="1"/>
  <c r="BK160" i="1"/>
  <c r="BJ160" i="1"/>
  <c r="BI160" i="1"/>
  <c r="BH160" i="1"/>
  <c r="BG160" i="1"/>
  <c r="BF160" i="1"/>
  <c r="BJ133" i="1"/>
  <c r="BG133" i="1"/>
  <c r="BH133" i="1"/>
  <c r="BK133" i="1"/>
  <c r="BI133" i="1"/>
  <c r="BF133" i="1"/>
  <c r="BH80" i="1"/>
  <c r="BG80" i="1"/>
  <c r="BK80" i="1"/>
  <c r="BJ80" i="1"/>
  <c r="BF80" i="1"/>
  <c r="BI80" i="1"/>
  <c r="BK90" i="1"/>
  <c r="BG90" i="1"/>
  <c r="BF90" i="1"/>
  <c r="BJ90" i="1"/>
  <c r="BI90" i="1"/>
  <c r="BH90" i="1"/>
  <c r="BI47" i="1"/>
  <c r="BH47" i="1"/>
  <c r="BG47" i="1"/>
  <c r="BF47" i="1"/>
  <c r="BK47" i="1"/>
  <c r="BJ47" i="1"/>
  <c r="BH38" i="1"/>
  <c r="BK38" i="1"/>
  <c r="BJ38" i="1"/>
  <c r="BI38" i="1"/>
  <c r="BG38" i="1"/>
  <c r="BF38" i="1"/>
  <c r="BF78" i="1"/>
  <c r="BK78" i="1"/>
  <c r="BJ78" i="1"/>
  <c r="BI78" i="1"/>
  <c r="BH78" i="1"/>
  <c r="BG78" i="1"/>
  <c r="BJ27" i="1"/>
  <c r="BI27" i="1"/>
  <c r="BH27" i="1"/>
  <c r="BG27" i="1"/>
  <c r="BF27" i="1"/>
  <c r="BK27" i="1"/>
  <c r="BK30" i="1"/>
  <c r="BG30" i="1"/>
  <c r="BF30" i="1"/>
  <c r="BJ30" i="1"/>
  <c r="BI30" i="1"/>
  <c r="BH30" i="1"/>
  <c r="BH46" i="1"/>
  <c r="BG46" i="1"/>
  <c r="BF46" i="1"/>
  <c r="BK46" i="1"/>
  <c r="BJ46" i="1"/>
  <c r="BI46" i="1"/>
  <c r="BJ159" i="1"/>
  <c r="BI159" i="1"/>
  <c r="BH159" i="1"/>
  <c r="BF159" i="1"/>
  <c r="BK159" i="1"/>
  <c r="BG159" i="1"/>
  <c r="BH121" i="1"/>
  <c r="BG121" i="1"/>
  <c r="BI121" i="1"/>
  <c r="BF121" i="1"/>
  <c r="BK121" i="1"/>
  <c r="BJ121" i="1"/>
  <c r="BG62" i="1"/>
  <c r="BF62" i="1"/>
  <c r="BK62" i="1"/>
  <c r="BJ62" i="1"/>
  <c r="BI62" i="1"/>
  <c r="BH62" i="1"/>
  <c r="BI74" i="1"/>
  <c r="BH74" i="1"/>
  <c r="BG74" i="1"/>
  <c r="BF74" i="1"/>
  <c r="BK74" i="1"/>
  <c r="BJ74" i="1"/>
  <c r="BH33" i="1"/>
  <c r="BF33" i="1"/>
  <c r="BK33" i="1"/>
  <c r="BJ33" i="1"/>
  <c r="BI33" i="1"/>
  <c r="BG33" i="1"/>
  <c r="BI92" i="1"/>
  <c r="BJ92" i="1"/>
  <c r="BF92" i="1"/>
  <c r="BG92" i="1"/>
  <c r="BK92" i="1"/>
  <c r="BH92" i="1"/>
  <c r="BJ48" i="1"/>
  <c r="BI48" i="1"/>
  <c r="BH48" i="1"/>
  <c r="BG48" i="1"/>
  <c r="BF48" i="1"/>
  <c r="BK48" i="1"/>
  <c r="BK146" i="1"/>
  <c r="BH146" i="1"/>
  <c r="BJ146" i="1"/>
  <c r="BI146" i="1"/>
  <c r="BG146" i="1"/>
  <c r="BF146" i="1"/>
  <c r="BJ123" i="1"/>
  <c r="BI123" i="1"/>
  <c r="BF123" i="1"/>
  <c r="BH123" i="1"/>
  <c r="BG123" i="1"/>
  <c r="BK123" i="1"/>
  <c r="BK125" i="1"/>
  <c r="BI125" i="1"/>
  <c r="BG125" i="1"/>
  <c r="BF125" i="1"/>
  <c r="BH125" i="1"/>
  <c r="BJ125" i="1"/>
  <c r="BI135" i="1"/>
  <c r="BJ135" i="1"/>
  <c r="BF135" i="1"/>
  <c r="BK135" i="1"/>
  <c r="BH135" i="1"/>
  <c r="BG135" i="1"/>
</calcChain>
</file>

<file path=xl/comments1.xml><?xml version="1.0" encoding="utf-8"?>
<comments xmlns="http://schemas.openxmlformats.org/spreadsheetml/2006/main">
  <authors>
    <author>Dominik Stegmayer</author>
  </authors>
  <commentList>
    <comment ref="C12" authorId="0" shapeId="0">
      <text>
        <r>
          <rPr>
            <b/>
            <sz val="9"/>
            <color indexed="81"/>
            <rFont val="Segoe UI"/>
            <family val="2"/>
          </rPr>
          <t>Dominik Stegmayer:</t>
        </r>
        <r>
          <rPr>
            <sz val="9"/>
            <color indexed="81"/>
            <rFont val="Segoe UI"/>
            <family val="2"/>
          </rPr>
          <t xml:space="preserve">
ja
nein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>ohne Überstundenanteile, inkl. regelmäßige Zuschläge/Zulagen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Dominik Stegmayer:</t>
        </r>
        <r>
          <rPr>
            <sz val="9"/>
            <color indexed="81"/>
            <rFont val="Segoe UI"/>
            <family val="2"/>
          </rPr>
          <t xml:space="preserve">
Hier: Wochenstunden in Kurzarbeit / Wochenstunden vor Kurzarbeit</t>
        </r>
      </text>
    </comment>
    <comment ref="AS12" authorId="0" shapeId="0">
      <text>
        <r>
          <rPr>
            <b/>
            <sz val="9"/>
            <color indexed="81"/>
            <rFont val="Segoe UI"/>
            <family val="2"/>
          </rPr>
          <t>Dominik Stegmayer:</t>
        </r>
        <r>
          <rPr>
            <sz val="9"/>
            <color indexed="81"/>
            <rFont val="Segoe UI"/>
            <family val="2"/>
          </rPr>
          <t xml:space="preserve">
Alle außer Mitarbeitervorsorgekasse lt AMS.
Hier gedeckelt mit HbGrl
</t>
        </r>
      </text>
    </comment>
    <comment ref="AU12" authorId="0" shapeId="0">
      <text>
        <r>
          <rPr>
            <b/>
            <sz val="9"/>
            <color indexed="81"/>
            <rFont val="Segoe UI"/>
            <family val="2"/>
          </rPr>
          <t>Dominik Stegmayer:</t>
        </r>
        <r>
          <rPr>
            <sz val="9"/>
            <color indexed="81"/>
            <rFont val="Segoe UI"/>
            <family val="2"/>
          </rPr>
          <t xml:space="preserve">
Sonderausgaben und Werbungskostenpauschale berücksichtigt</t>
        </r>
      </text>
    </comment>
    <comment ref="BL12" authorId="0" shapeId="0">
      <text>
        <r>
          <rPr>
            <b/>
            <sz val="9"/>
            <color indexed="81"/>
            <rFont val="Segoe UI"/>
            <family val="2"/>
          </rPr>
          <t>Dominik Stegmayer:</t>
        </r>
        <r>
          <rPr>
            <sz val="9"/>
            <color indexed="81"/>
            <rFont val="Segoe UI"/>
            <family val="2"/>
          </rPr>
          <t xml:space="preserve">
Verkehrsabsetzbetrag hier vereinfacht mit 192*35% Grenzsteuersatz angesetzt.</t>
        </r>
      </text>
    </comment>
    <comment ref="BM12" authorId="0" shapeId="0">
      <text>
        <r>
          <rPr>
            <b/>
            <sz val="9"/>
            <color indexed="81"/>
            <rFont val="Segoe UI"/>
            <family val="2"/>
          </rPr>
          <t xml:space="preserve">Dominik Stegmayer:
</t>
        </r>
        <r>
          <rPr>
            <sz val="9"/>
            <color indexed="81"/>
            <rFont val="Segoe UI"/>
            <family val="2"/>
          </rPr>
          <t>Verkehrsabsetzbetrag hier vereinfacht mit 192*35% Grenzsteuersatz angesetzt.</t>
        </r>
      </text>
    </comment>
  </commentList>
</comments>
</file>

<file path=xl/comments2.xml><?xml version="1.0" encoding="utf-8"?>
<comments xmlns="http://schemas.openxmlformats.org/spreadsheetml/2006/main">
  <authors>
    <author>Dominik Stegmayer</author>
  </authors>
  <commentList>
    <comment ref="E11" authorId="0" shapeId="0">
      <text>
        <r>
          <rPr>
            <b/>
            <sz val="9"/>
            <color indexed="81"/>
            <rFont val="Segoe UI"/>
            <family val="2"/>
          </rPr>
          <t>Dominik Stegmayer:</t>
        </r>
        <r>
          <rPr>
            <sz val="9"/>
            <color indexed="81"/>
            <rFont val="Segoe UI"/>
            <family val="2"/>
          </rPr>
          <t xml:space="preserve">
abgerundet auf nächstkleineren Wert lt. AMS-Tabelle für die Suche der Pauschalsätze</t>
        </r>
      </text>
    </comment>
    <comment ref="C13" authorId="0" shapeId="0">
      <text>
        <r>
          <rPr>
            <b/>
            <sz val="9"/>
            <color indexed="81"/>
            <rFont val="Segoe UI"/>
            <family val="2"/>
          </rPr>
          <t>Dominik Stegmayer:</t>
        </r>
        <r>
          <rPr>
            <sz val="9"/>
            <color indexed="81"/>
            <rFont val="Segoe UI"/>
            <family val="2"/>
          </rPr>
          <t xml:space="preserve">
Hier die Wochenstunden der Normalarbeitszeit im Betrieb eingeben.</t>
        </r>
      </text>
    </comment>
    <comment ref="E19" authorId="0" shapeId="0">
      <text>
        <r>
          <rPr>
            <b/>
            <sz val="9"/>
            <color indexed="81"/>
            <rFont val="Segoe UI"/>
            <family val="2"/>
          </rPr>
          <t>Dominik Stegmayer:</t>
        </r>
        <r>
          <rPr>
            <sz val="9"/>
            <color indexed="81"/>
            <rFont val="Segoe UI"/>
            <family val="2"/>
          </rPr>
          <t xml:space="preserve">
abgerundet auf nächstkleineren Wert lt. AMS-Tabelle für die Suche der Pauschalsätze</t>
        </r>
      </text>
    </comment>
    <comment ref="C21" authorId="0" shapeId="0">
      <text>
        <r>
          <rPr>
            <b/>
            <sz val="9"/>
            <color indexed="81"/>
            <rFont val="Segoe UI"/>
            <family val="2"/>
          </rPr>
          <t>Dominik Stegmayer:</t>
        </r>
        <r>
          <rPr>
            <sz val="9"/>
            <color indexed="81"/>
            <rFont val="Segoe UI"/>
            <family val="2"/>
          </rPr>
          <t xml:space="preserve">
Hier die Wochenstunden der Normalarbeitszeit im Betrieb eingeben.</t>
        </r>
      </text>
    </comment>
    <comment ref="E27" authorId="0" shapeId="0">
      <text>
        <r>
          <rPr>
            <b/>
            <sz val="9"/>
            <color indexed="81"/>
            <rFont val="Segoe UI"/>
            <family val="2"/>
          </rPr>
          <t>Dominik Stegmayer:</t>
        </r>
        <r>
          <rPr>
            <sz val="9"/>
            <color indexed="81"/>
            <rFont val="Segoe UI"/>
            <family val="2"/>
          </rPr>
          <t xml:space="preserve">
abgerundet auf nächstkleineren Wert lt. AMS-Tabelle für die Suche der Pauschalsätze</t>
        </r>
      </text>
    </comment>
    <comment ref="C29" authorId="0" shapeId="0">
      <text>
        <r>
          <rPr>
            <b/>
            <sz val="9"/>
            <color indexed="81"/>
            <rFont val="Segoe UI"/>
            <family val="2"/>
          </rPr>
          <t>Dominik Stegmayer:</t>
        </r>
        <r>
          <rPr>
            <sz val="9"/>
            <color indexed="81"/>
            <rFont val="Segoe UI"/>
            <family val="2"/>
          </rPr>
          <t xml:space="preserve">
Hier die Wochenstunden der Normalarbeitszeit im Betrieb eingeben.</t>
        </r>
      </text>
    </comment>
    <comment ref="E35" authorId="0" shapeId="0">
      <text>
        <r>
          <rPr>
            <b/>
            <sz val="9"/>
            <color indexed="81"/>
            <rFont val="Segoe UI"/>
            <family val="2"/>
          </rPr>
          <t>Dominik Stegmayer:</t>
        </r>
        <r>
          <rPr>
            <sz val="9"/>
            <color indexed="81"/>
            <rFont val="Segoe UI"/>
            <family val="2"/>
          </rPr>
          <t xml:space="preserve">
abgerundet auf nächstkleineren Wert lt. AMS-Tabelle für die Suche der Pauschalsätze</t>
        </r>
      </text>
    </comment>
    <comment ref="C37" authorId="0" shapeId="0">
      <text>
        <r>
          <rPr>
            <b/>
            <sz val="9"/>
            <color indexed="81"/>
            <rFont val="Segoe UI"/>
            <family val="2"/>
          </rPr>
          <t>Dominik Stegmayer:</t>
        </r>
        <r>
          <rPr>
            <sz val="9"/>
            <color indexed="81"/>
            <rFont val="Segoe UI"/>
            <family val="2"/>
          </rPr>
          <t xml:space="preserve">
Hier die Wochenstunden der Normalarbeitszeit im Betrieb eingeben.</t>
        </r>
      </text>
    </comment>
  </commentList>
</comments>
</file>

<file path=xl/sharedStrings.xml><?xml version="1.0" encoding="utf-8"?>
<sst xmlns="http://schemas.openxmlformats.org/spreadsheetml/2006/main" count="279" uniqueCount="193">
  <si>
    <t>Dienstnehmer</t>
  </si>
  <si>
    <t>Monat</t>
  </si>
  <si>
    <t>Std/Wo</t>
  </si>
  <si>
    <t>Ausfallstunden</t>
  </si>
  <si>
    <t>Std/Monat</t>
  </si>
  <si>
    <t>Kurzarbeitstunden</t>
  </si>
  <si>
    <t>%</t>
  </si>
  <si>
    <t>Ersatzrate1</t>
  </si>
  <si>
    <t>Ersatzrate2</t>
  </si>
  <si>
    <t>Ersatzrate3</t>
  </si>
  <si>
    <t>Ersatzrate4</t>
  </si>
  <si>
    <t>Variablen</t>
  </si>
  <si>
    <t>HbGrl</t>
  </si>
  <si>
    <t>Lehrling</t>
  </si>
  <si>
    <t>nein</t>
  </si>
  <si>
    <t>Ersatzrate Lehrling</t>
  </si>
  <si>
    <t>Max Muster</t>
  </si>
  <si>
    <t>Euro / Monat</t>
  </si>
  <si>
    <t>DN SV-Beiträge vor Kurzarbeit</t>
  </si>
  <si>
    <t>DG SV-Beiträge vor Kurzarbeit</t>
  </si>
  <si>
    <t>Netto DN pro Monat vor Kurzarbeit</t>
  </si>
  <si>
    <t>Mindestnetto DN während Kurzarbeit</t>
  </si>
  <si>
    <t>Steuer-Bmgrl DN pro Monat vor Kurzarbeit</t>
  </si>
  <si>
    <t>Steuer-Bmgrl DN pro Jahr vor Kurzarbeit</t>
  </si>
  <si>
    <t>Lohnsteuer DN pro Jahr vor Kurzarbeit</t>
  </si>
  <si>
    <t>Euro / Jahr</t>
  </si>
  <si>
    <t>LSt Nebenrechnung 1</t>
  </si>
  <si>
    <t>Euro</t>
  </si>
  <si>
    <t>LSt Nebenrechnung 2</t>
  </si>
  <si>
    <t>LSt Nebenrechnung 3</t>
  </si>
  <si>
    <t>LSt Verkehrsabsetzbetrag</t>
  </si>
  <si>
    <t>Mindestbrutto DN während Kurzarbeit</t>
  </si>
  <si>
    <t>LST Nebenrechnung 1 Netto-Brutto</t>
  </si>
  <si>
    <t>LST Nebenrechnung 2 Netto-Brutto</t>
  </si>
  <si>
    <t>LST Nebenrechnung 3 Netto-Brutto</t>
  </si>
  <si>
    <t>LST Nebenrechnung 4 Netto-Brutto</t>
  </si>
  <si>
    <t>LST Nebenrechnung 5 Netto-Brutto</t>
  </si>
  <si>
    <t>LST Nebenrechnung 6 Netto-Brutto</t>
  </si>
  <si>
    <t>Mindestnetto DN während Kurzarbeit jährlich</t>
  </si>
  <si>
    <t>MindestStbmGrl während Kurzarbeit jährlich</t>
  </si>
  <si>
    <t>MindestStbmGrl während Kurzarbeit monat</t>
  </si>
  <si>
    <t>Netto zu HbGrl</t>
  </si>
  <si>
    <t>Gesamtkosten/Monat während Kurzarbeit exkl. SZ</t>
  </si>
  <si>
    <t>Gesamtkosten/Monat während Kurzarbeit inkl. SZ</t>
  </si>
  <si>
    <t>Stunden / Monat</t>
  </si>
  <si>
    <t xml:space="preserve">Pauschalsatz pro Ausfallstunde </t>
  </si>
  <si>
    <t>Kurzarbeitsbeihilfe für DG (vom AMS an DG erstattet im Nachhinein)</t>
  </si>
  <si>
    <t>Euro / Stunde</t>
  </si>
  <si>
    <t>Bruttoentgelt für tatsächlich geleistete Arbeitsstunden pro Monat</t>
  </si>
  <si>
    <t>Kurzarbeitsunterstützung für DN (von DG auszuzahlen)</t>
  </si>
  <si>
    <t>GESAMTES BRUTTO Dienstnehmer während Kurzarbeit</t>
  </si>
  <si>
    <t>Für Dienstgeber verbleibende Gesamtkosten (nach AMS-Beihilfe)</t>
  </si>
  <si>
    <t>Ersatzrate (netto)</t>
  </si>
  <si>
    <t>GS SV-Beiträge vor Kurzarbeit exkl. AL-Versicherung</t>
  </si>
  <si>
    <t>DN AL-Versichgerung vor Kurzarbeit NR1</t>
  </si>
  <si>
    <t>DN AL-Versichgerung vor Kurzarbeit NR2</t>
  </si>
  <si>
    <t>LST Verkehrsabsetzbetrag</t>
  </si>
  <si>
    <t>LST Zwischenrechnung nach VAB</t>
  </si>
  <si>
    <t>Kürzung um % (=Ausfallstunden)</t>
  </si>
  <si>
    <t xml:space="preserve">Wochenstunden in Kurzarbeit </t>
  </si>
  <si>
    <r>
      <t xml:space="preserve">LNK (Jahr) </t>
    </r>
    <r>
      <rPr>
        <sz val="10"/>
        <color theme="1"/>
        <rFont val="Calibri"/>
        <family val="2"/>
        <scheme val="minor"/>
      </rPr>
      <t>(Vereinfacht hier mit 30%)</t>
    </r>
  </si>
  <si>
    <t>Nebenrechnung SV zu Mindestbrutto DN-Anteil während KUA AL0</t>
  </si>
  <si>
    <t>Nebenrechnung SV zu Mindestbrutto DN-Anteil während KUA AL2</t>
  </si>
  <si>
    <t>Nebenrechnung SV zu Mindestbrutto DN-Anteil während KUA AL1</t>
  </si>
  <si>
    <t>Nebenrechnung SV zu Mindestbrutto DN-Anteil während KUA AL3</t>
  </si>
  <si>
    <t>Normalarbeitszeit Wochenstunden der Branche, etc</t>
  </si>
  <si>
    <t>Wochenstunden vor Kurzarbeit</t>
  </si>
  <si>
    <t>Kürzung auf % (muss mind. 10% sein)</t>
  </si>
  <si>
    <t>Monatsstunden der Branche (Normalarbeitszeit)</t>
  </si>
  <si>
    <t>Jahresbrutto inkl. Sonderzahlungen (13.+14. Gehalt)</t>
  </si>
  <si>
    <t>Gesamtkosten (Jahresbrutto + LNK)</t>
  </si>
  <si>
    <t>Gesamtkosten pro Monat (inkl. anteiliger Sonnderzahlungen und LNK)</t>
  </si>
  <si>
    <t>Monatsbrutto gerundet lt. AMS-Tabellenvorgaben</t>
  </si>
  <si>
    <t>EINGABEN</t>
  </si>
  <si>
    <t>ERGEBNISSE</t>
  </si>
  <si>
    <t>Gesamtkosten pro Monat während Kurzarbeit inkl. SZ und LNK</t>
  </si>
  <si>
    <t>BERECHNUNGEN</t>
  </si>
  <si>
    <t>SUMMEN</t>
  </si>
  <si>
    <t xml:space="preserve">www.slt.at </t>
  </si>
  <si>
    <t>Haftung ausgeschlossen, da ein paar Vereinfachungen notwendig.</t>
  </si>
  <si>
    <t>COVID-19 KURZARBEITSRECHNER</t>
  </si>
  <si>
    <t>SLT Siart Lipkovich + Team GmbH &amp; Co KG</t>
  </si>
  <si>
    <t>Restliche Felder bitte nicht verändern.</t>
  </si>
  <si>
    <t xml:space="preserve">WICHTIG: Gelbe Felder bitte befüllen. </t>
  </si>
  <si>
    <t>Gesamtkosten pro Monat vor Kurzarbeit (inkl. anteiliger SZ und LNK)</t>
  </si>
  <si>
    <t>Hinweis: Rechner Für Monatsbruttogehälter vor Kurzarbeit von max. 5370 Euro geeignet. Gehaltsteile über 5370 werden nicht subventioniert und müssen gesondert gerechnet werden.</t>
  </si>
  <si>
    <t xml:space="preserve">Monats-brutto </t>
  </si>
  <si>
    <t>Wochen-stunden vor Kurzarbeit</t>
  </si>
  <si>
    <t>Normal-arbeitszeit Wochenstunden der Branche, etc</t>
  </si>
  <si>
    <t xml:space="preserve">Wochen-stunden in Kurzarbeit </t>
  </si>
  <si>
    <t>Wochen-stunden in Kurzarbeit in % (mind. 10%)</t>
  </si>
  <si>
    <t>Kurzarbeits-beihilfe für DG (vom AMS an DG erstattet im Nachhinein)</t>
  </si>
  <si>
    <t>MINDEST-NETTO DN während Kurzarbeit</t>
  </si>
  <si>
    <t>Kurzarbeits-unterstützung für DN (von DG auszuzahlen)</t>
  </si>
  <si>
    <t>GESAMTES BRUTTO Dienst-nehmer während Kurzarbeit</t>
  </si>
  <si>
    <t>Hinweise zu COVID-19 Kurzarbeitsrechner</t>
  </si>
  <si>
    <r>
      <t xml:space="preserve">
</t>
    </r>
    <r>
      <rPr>
        <b/>
        <u/>
        <sz val="11"/>
        <color theme="1"/>
        <rFont val="Calibri"/>
        <family val="2"/>
        <scheme val="minor"/>
      </rPr>
      <t xml:space="preserve">Anleitung: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Füllen Sie die gelben Felder aus, pro Mitarbeiter eine Zeile. </t>
    </r>
    <r>
      <rPr>
        <sz val="11"/>
        <color theme="1"/>
        <rFont val="Calibri"/>
        <family val="2"/>
        <scheme val="minor"/>
      </rPr>
      <t xml:space="preserve">
- </t>
    </r>
    <r>
      <rPr>
        <b/>
        <sz val="11"/>
        <color theme="1"/>
        <rFont val="Calibri"/>
        <family val="2"/>
        <scheme val="minor"/>
      </rPr>
      <t>Monatsbrutto</t>
    </r>
    <r>
      <rPr>
        <sz val="11"/>
        <color theme="1"/>
        <rFont val="Calibri"/>
        <family val="2"/>
        <scheme val="minor"/>
      </rPr>
      <t xml:space="preserve"> in Euro eintragen [Spalte D], inklusive regelmäßiger Zulagen und Zuschläge. Aber ohne Überstunden(pauschalen).
- Tragen Sie die </t>
    </r>
    <r>
      <rPr>
        <b/>
        <sz val="11"/>
        <color theme="1"/>
        <rFont val="Calibri"/>
        <family val="2"/>
        <scheme val="minor"/>
      </rPr>
      <t>Wochenarbeitszeit</t>
    </r>
    <r>
      <rPr>
        <sz val="11"/>
        <color theme="1"/>
        <rFont val="Calibri"/>
        <family val="2"/>
        <scheme val="minor"/>
      </rPr>
      <t xml:space="preserve"> in Stunden pro Woche [E] ein, ebenso die </t>
    </r>
    <r>
      <rPr>
        <b/>
        <sz val="11"/>
        <color theme="1"/>
        <rFont val="Calibri"/>
        <family val="2"/>
        <scheme val="minor"/>
      </rPr>
      <t>Normalarbeitszeit</t>
    </r>
    <r>
      <rPr>
        <sz val="11"/>
        <color theme="1"/>
        <rFont val="Calibri"/>
        <family val="2"/>
        <scheme val="minor"/>
      </rPr>
      <t xml:space="preserve"> der Branche [F] (zB lt. Kollektivvertrag).
- Die geplanten </t>
    </r>
    <r>
      <rPr>
        <b/>
        <sz val="11"/>
        <color theme="1"/>
        <rFont val="Calibri"/>
        <family val="2"/>
        <scheme val="minor"/>
      </rPr>
      <t>durchschnittlichen Wochenstunden in der Kurzarbeit</t>
    </r>
    <r>
      <rPr>
        <sz val="11"/>
        <color theme="1"/>
        <rFont val="Calibri"/>
        <family val="2"/>
        <scheme val="minor"/>
      </rPr>
      <t xml:space="preserve"> [G] bitte ebenfalls eintragen. Der Prozentsatz darf nicht über 90% bzw. unter 10% liegen!
Hinweis: Rechner Für Monatsbruttogehälter vor Kurzarbeit von max. 5370 Euro geeignet. Gehaltsteile über 5370 werden nicht subventioniert und müssen gesondert gerechnet werden.
</t>
    </r>
    <r>
      <rPr>
        <b/>
        <u/>
        <sz val="11"/>
        <color theme="1"/>
        <rFont val="Calibri"/>
        <family val="2"/>
        <scheme val="minor"/>
      </rPr>
      <t/>
    </r>
  </si>
  <si>
    <r>
      <rPr>
        <b/>
        <u/>
        <sz val="11"/>
        <color theme="1"/>
        <rFont val="Calibri"/>
        <family val="2"/>
        <scheme val="minor"/>
      </rPr>
      <t xml:space="preserve">
Die Ergebnisse - Der schnelle Überblick:</t>
    </r>
    <r>
      <rPr>
        <sz val="11"/>
        <color theme="1"/>
        <rFont val="Calibri"/>
        <family val="2"/>
        <scheme val="minor"/>
      </rPr>
      <t xml:space="preserve">
- </t>
    </r>
    <r>
      <rPr>
        <b/>
        <sz val="11"/>
        <color theme="1"/>
        <rFont val="Calibri"/>
        <family val="2"/>
        <scheme val="minor"/>
      </rPr>
      <t>Gesamtkosten pro Monat vor Kurzarbeit (inkl. anteiliger SZ und LNK)</t>
    </r>
    <r>
      <rPr>
        <sz val="11"/>
        <color theme="1"/>
        <rFont val="Calibri"/>
        <family val="2"/>
        <scheme val="minor"/>
      </rPr>
      <t xml:space="preserve"> [J] zeigt die kalkulatorischen Personalkosten pro Monat einschließlich der Lohnnebenkosten und anteiliger Sonderzahlungen. (also 14 Bruttogehälter plus LNK aufgeteilt auf 12 Monate)
- </t>
    </r>
    <r>
      <rPr>
        <b/>
        <sz val="11"/>
        <color theme="1"/>
        <rFont val="Calibri"/>
        <family val="2"/>
        <scheme val="minor"/>
      </rPr>
      <t>Gesamtkosten pro Monat während Kurzarbeit inkl. SZ und LNK</t>
    </r>
    <r>
      <rPr>
        <sz val="11"/>
        <color theme="1"/>
        <rFont val="Calibri"/>
        <family val="2"/>
        <scheme val="minor"/>
      </rPr>
      <t xml:space="preserve"> [K] zeigt die während der Kurzarbeit verbliebenen Personalkosten, die auch zu zahlen sind (an Mitarbeiter bzw. Abgabenbehörden). Anmk: Die Differenz ergibt sich iW aus der reduzierten Nettoersatzrate für den Dienstnehmer.
- </t>
    </r>
    <r>
      <rPr>
        <b/>
        <sz val="11"/>
        <color theme="1"/>
        <rFont val="Calibri"/>
        <family val="2"/>
        <scheme val="minor"/>
      </rPr>
      <t>Kurzarbeitsbeihilfe für DG (vom AMS an DG erstattet im Nachhinein)</t>
    </r>
    <r>
      <rPr>
        <sz val="11"/>
        <color theme="1"/>
        <rFont val="Calibri"/>
        <family val="2"/>
        <scheme val="minor"/>
      </rPr>
      <t xml:space="preserve"> [L] dieser Betrag wird vom AMS im Nachhinein als Kurzarbeitsbeihilfe an den Dienstgeber refundiert nach erfolgter Abrechnung und Prüfung der Unterlagen beim AMS. 
- </t>
    </r>
    <r>
      <rPr>
        <b/>
        <sz val="11"/>
        <color theme="1"/>
        <rFont val="Calibri"/>
        <family val="2"/>
        <scheme val="minor"/>
      </rPr>
      <t>Für Dienstgeber verbleibende Gesamtkosten (nach AMS-Beihilfe)</t>
    </r>
    <r>
      <rPr>
        <sz val="11"/>
        <color theme="1"/>
        <rFont val="Calibri"/>
        <family val="2"/>
        <scheme val="minor"/>
      </rPr>
      <t xml:space="preserve"> [M] Diese Personalkosten hat der Dienstgeber am Ende des Tages selbst zu tragen. Im Ergebnis entspricht das in etwa den Kosten für die tatsächlich geleisteten Stunden. (Berechnung: Gesamtkosten während Kurzarbeit minus Kurzarbeitsbeihilfe vom AMS) 
</t>
    </r>
  </si>
  <si>
    <t>www.slt.at</t>
  </si>
  <si>
    <t>Ausfüllanleitung und Erklärungen auf Blatt "Hinweise &amp; Anleitung"</t>
  </si>
  <si>
    <t>Joe Beispiel</t>
  </si>
  <si>
    <t>John Example</t>
  </si>
  <si>
    <t>Multiplikator bei Kurzarbeit</t>
  </si>
  <si>
    <t>C*B/100</t>
  </si>
  <si>
    <t>G+D+E-H</t>
  </si>
  <si>
    <t>I+I/6</t>
  </si>
  <si>
    <t>40*4,33</t>
  </si>
  <si>
    <t>J/K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</si>
  <si>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</si>
  <si>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</si>
  <si>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</si>
  <si>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</si>
  <si>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</si>
  <si>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</si>
  <si>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</si>
  <si>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</si>
  <si>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</si>
  <si>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</si>
  <si>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</si>
  <si>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</si>
  <si>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Bruttoentgelt
vor Kurzarbeit </t>
  </si>
  <si>
    <t>Netto-ersatzrate</t>
  </si>
  <si>
    <t>Netto</t>
  </si>
  <si>
    <t>DN SV</t>
  </si>
  <si>
    <t>DG Abgaben</t>
  </si>
  <si>
    <t>Mindest-Nettoentgelt während KUA</t>
  </si>
  <si>
    <t>Mindest-Bruttoentgelt während KUA</t>
  </si>
  <si>
    <t>DN SV Zielwert</t>
  </si>
  <si>
    <t>Arbeitskosten Neu</t>
  </si>
  <si>
    <t>Arbeitskosten + SZ</t>
  </si>
  <si>
    <t>Monatsstunden</t>
  </si>
  <si>
    <t>Pauschalsatz pro Ausfallstunde *)</t>
  </si>
  <si>
    <t>*) Im Falle von Teilzeitbeschäftigung ist der Pauschalsatz pro Ausfallstunde mit der betrieblichen Normalarbeitszeit zu multiplizieren und durch die individuell vereinbarte Arbeitszeit vor Kurzarbeit zu dividieren.</t>
  </si>
  <si>
    <t>Mindestbrutto DN während Kurzarbeit via AMS-Tabelle</t>
  </si>
  <si>
    <t xml:space="preserve">SV zu Mindestbrutto DN-Anteil in Kurzarbeit monatlich </t>
  </si>
  <si>
    <t>SV zu Mindestbrutto DN-Anteil w. Kurzarbeit monatlich via AMS Tabelle</t>
  </si>
  <si>
    <t>Gesamtkosten/Monat während Kurzarbeit inkl. SZ lt AMS-Tabelle</t>
  </si>
  <si>
    <t xml:space="preserve">Pauschalsatz pro Ausfallstunde lt AMS-Tabelle 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</si>
  <si>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</si>
  <si>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</si>
  <si>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</si>
  <si>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</si>
  <si>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</si>
  <si>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</si>
  <si>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</si>
  <si>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</si>
  <si>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</si>
  <si>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</si>
  <si>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</si>
  <si>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</si>
  <si>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</si>
  <si>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</si>
  <si>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</si>
  <si>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</si>
  <si>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</si>
  <si>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</si>
  <si>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</si>
  <si>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</si>
  <si>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5.1.</t>
  </si>
  <si>
    <t>5.2.</t>
  </si>
  <si>
    <t>5.3.</t>
  </si>
  <si>
    <t>6.1.</t>
  </si>
  <si>
    <t>6.2.</t>
  </si>
  <si>
    <t>6.3.</t>
  </si>
  <si>
    <t>6.4.</t>
  </si>
  <si>
    <t>6.5.</t>
  </si>
  <si>
    <t>ja</t>
  </si>
  <si>
    <t>… Werte aus Blatt "Kurzarbeitsrechner" übernommen bzw. errechnet</t>
  </si>
  <si>
    <t>… mit Beispielwerten vorausgefüllt, bitte anpassen!</t>
  </si>
  <si>
    <t>Legende:</t>
  </si>
  <si>
    <t>3. Arbeitnehmerinnen mit Bruttoentgelt bis 2.685 Euro</t>
  </si>
  <si>
    <t>2. Arbeitnehmerinnen mit Bruttoentgelt bis 1.700 Euro</t>
  </si>
  <si>
    <t>1. Lehrlinge</t>
  </si>
  <si>
    <t>5. Arbeitnehmerinnen in Teilzeit</t>
  </si>
  <si>
    <t>https://www.ams.at/unternehmen/personalsicherung-und-fruehwarnsystem/kurzarbeit/downloads-kurzarbeit</t>
  </si>
  <si>
    <t>Kurzarbeitdauer in Tagen</t>
  </si>
  <si>
    <t>3. Arbeitnehmerinnen mit Bruttoentgelt ÜBER 2.685 Euro</t>
  </si>
  <si>
    <t>Hans Demo</t>
  </si>
  <si>
    <t>Hinweis: hier werden die "Wochenstunden vor Kurzarbeit" (Spalte E im Blatt "Kurzarbeitsrechner") zusammengezählt!</t>
  </si>
  <si>
    <t>Berechnungshilfe für AMS Antragsformular</t>
  </si>
  <si>
    <t>6. Gesamtbetrachtung</t>
  </si>
  <si>
    <t>Haftung ausgeschlossen!</t>
  </si>
  <si>
    <t>wir haben den Rechner der die Formulare ausfüllt</t>
  </si>
  <si>
    <t xml:space="preserve">Hinweis: wenn mehrere Dienstnehmer in dieser Gruppe vorhanden sind, </t>
  </si>
  <si>
    <t>ergeben sich durch die Mittelwertberechnung und Abrundung leiche Abweichungen gegenüber den Summen des Blattes "Kurzarbeitsrechner"</t>
  </si>
  <si>
    <r>
      <rPr>
        <b/>
        <u/>
        <sz val="11"/>
        <color theme="1"/>
        <rFont val="Calibri"/>
        <family val="2"/>
        <scheme val="minor"/>
      </rPr>
      <t xml:space="preserve">
AMS-Antragsformular:</t>
    </r>
    <r>
      <rPr>
        <sz val="11"/>
        <color theme="1"/>
        <rFont val="Calibri"/>
        <family val="2"/>
        <scheme val="minor"/>
      </rPr>
      <t xml:space="preserve">
- Übertragen sie die Werte aus dem Tabellenblatt "AMS Antragsformular" in ihr Antragsformular ("Kurzarbeit Begehren").
- Die Wochenstunden (Normalarbeitszeit) und die Gesamtdauer müssen in den gelben Feldern zuvor angepasst werden.
</t>
    </r>
  </si>
  <si>
    <t>Tom Modell</t>
  </si>
  <si>
    <t>v2.1 Stand: 28.03.2020, 19:00</t>
  </si>
  <si>
    <t>Franz Exemplarisch</t>
  </si>
  <si>
    <t>Hinweis: durch die Mittelwertberechnung und Abrundung bei 1 bis 4 ergeben sich leiche Abweichungen gegenüber den Summen des Blattes "Kurzarbeitsrechner"</t>
  </si>
  <si>
    <t xml:space="preserve">Kontroll-Berechnung für 5.3. bitte lt. AMS-Teilzeitberechnungstool </t>
  </si>
  <si>
    <t>und allenfalls hier manuell Wert für 5.3 eintragen -&gt;Y</t>
  </si>
  <si>
    <t>anonsten auf 0 belassen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</si>
</sst>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left" vertical="top" wrapText="1"/>
    </xf>
    <xf numFmtId="0" fontId="0" fillId="0" borderId="0" xfId="0" applyFill="1"/>
    <xf numFmtId="0" fontId="0" fillId="6" borderId="0" xfId="0" applyFill="1"/>
    <xf numFmtId="0" fontId="3" fillId="5" borderId="2" xfId="0" applyFont="1" applyFill="1" applyBorder="1"/>
    <xf numFmtId="0" fontId="0" fillId="5" borderId="2" xfId="0" applyFill="1" applyBorder="1"/>
    <xf numFmtId="0" fontId="0" fillId="0" borderId="2" xfId="0" applyBorder="1"/>
    <xf numFmtId="0" fontId="3" fillId="0" borderId="2" xfId="0" applyFont="1" applyBorder="1"/>
    <xf numFmtId="0" fontId="0" fillId="6" borderId="2" xfId="0" applyFill="1" applyBorder="1"/>
    <xf numFmtId="0" fontId="7" fillId="5" borderId="2" xfId="0" applyFont="1" applyFill="1" applyBorder="1"/>
    <xf numFmtId="0" fontId="7" fillId="0" borderId="2" xfId="0" applyFont="1" applyFill="1" applyBorder="1"/>
    <xf numFmtId="0" fontId="7" fillId="0" borderId="2" xfId="0" applyFont="1" applyBorder="1"/>
    <xf numFmtId="0" fontId="7" fillId="6" borderId="2" xfId="0" applyFont="1" applyFill="1" applyBorder="1"/>
    <xf numFmtId="0" fontId="3" fillId="4" borderId="2" xfId="0" applyFont="1" applyFill="1" applyBorder="1"/>
    <xf numFmtId="0" fontId="7" fillId="4" borderId="2" xfId="0" applyFont="1" applyFill="1" applyBorder="1"/>
    <xf numFmtId="9" fontId="0" fillId="0" borderId="2" xfId="2" applyFont="1" applyFill="1" applyBorder="1"/>
    <xf numFmtId="0" fontId="3" fillId="0" borderId="2" xfId="0" applyFont="1" applyFill="1" applyBorder="1"/>
    <xf numFmtId="2" fontId="0" fillId="0" borderId="2" xfId="0" applyNumberFormat="1" applyBorder="1"/>
    <xf numFmtId="0" fontId="0" fillId="0" borderId="2" xfId="0" applyFont="1" applyFill="1" applyBorder="1"/>
    <xf numFmtId="0" fontId="0" fillId="0" borderId="2" xfId="0" applyFill="1" applyBorder="1"/>
    <xf numFmtId="10" fontId="3" fillId="0" borderId="2" xfId="2" applyNumberFormat="1" applyFont="1" applyFill="1" applyBorder="1"/>
    <xf numFmtId="9" fontId="0" fillId="6" borderId="2" xfId="2" applyFont="1" applyFill="1" applyBorder="1"/>
    <xf numFmtId="9" fontId="3" fillId="4" borderId="2" xfId="0" applyNumberFormat="1" applyFont="1" applyFill="1" applyBorder="1"/>
    <xf numFmtId="2" fontId="3" fillId="0" borderId="2" xfId="0" applyNumberFormat="1" applyFont="1" applyBorder="1"/>
    <xf numFmtId="0" fontId="7" fillId="0" borderId="0" xfId="0" applyFont="1" applyBorder="1" applyAlignment="1">
      <alignment horizontal="left" vertical="top" wrapText="1"/>
    </xf>
    <xf numFmtId="43" fontId="3" fillId="0" borderId="0" xfId="1" applyFont="1"/>
    <xf numFmtId="43" fontId="6" fillId="3" borderId="3" xfId="1" applyFont="1" applyFill="1" applyBorder="1" applyAlignment="1">
      <alignment horizontal="left" vertical="top" wrapText="1"/>
    </xf>
    <xf numFmtId="43" fontId="6" fillId="7" borderId="3" xfId="1" applyFont="1" applyFill="1" applyBorder="1" applyAlignment="1">
      <alignment horizontal="left" vertical="top" wrapText="1"/>
    </xf>
    <xf numFmtId="43" fontId="6" fillId="4" borderId="3" xfId="1" applyFont="1" applyFill="1" applyBorder="1" applyAlignment="1">
      <alignment horizontal="left" vertical="top" wrapText="1"/>
    </xf>
    <xf numFmtId="43" fontId="7" fillId="3" borderId="3" xfId="1" applyFont="1" applyFill="1" applyBorder="1" applyAlignment="1">
      <alignment horizontal="left" vertical="top" wrapText="1"/>
    </xf>
    <xf numFmtId="0" fontId="13" fillId="2" borderId="0" xfId="0" applyFont="1" applyFill="1"/>
    <xf numFmtId="0" fontId="0" fillId="2" borderId="0" xfId="0" applyFill="1"/>
    <xf numFmtId="0" fontId="3" fillId="2" borderId="2" xfId="0" applyFont="1" applyFill="1" applyBorder="1" applyProtection="1">
      <protection locked="0"/>
    </xf>
    <xf numFmtId="43" fontId="3" fillId="2" borderId="2" xfId="1" applyFont="1" applyFill="1" applyBorder="1" applyProtection="1">
      <protection locked="0"/>
    </xf>
    <xf numFmtId="0" fontId="0" fillId="8" borderId="0" xfId="0" applyFill="1"/>
    <xf numFmtId="0" fontId="12" fillId="8" borderId="0" xfId="0" applyFont="1" applyFill="1"/>
    <xf numFmtId="0" fontId="0" fillId="8" borderId="0" xfId="0" applyFill="1" applyBorder="1"/>
    <xf numFmtId="0" fontId="3" fillId="8" borderId="0" xfId="0" applyFont="1" applyFill="1"/>
    <xf numFmtId="0" fontId="11" fillId="8" borderId="0" xfId="3" applyFont="1" applyFill="1"/>
    <xf numFmtId="0" fontId="2" fillId="8" borderId="0" xfId="0" applyFont="1" applyFill="1"/>
    <xf numFmtId="0" fontId="13" fillId="8" borderId="0" xfId="0" applyFont="1" applyFill="1"/>
    <xf numFmtId="0" fontId="6" fillId="5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2" borderId="7" xfId="0" applyFont="1" applyFill="1" applyBorder="1" applyProtection="1">
      <protection locked="0"/>
    </xf>
    <xf numFmtId="43" fontId="3" fillId="2" borderId="7" xfId="1" applyFont="1" applyFill="1" applyBorder="1" applyProtection="1">
      <protection locked="0"/>
    </xf>
    <xf numFmtId="9" fontId="0" fillId="0" borderId="7" xfId="2" applyFont="1" applyFill="1" applyBorder="1"/>
    <xf numFmtId="43" fontId="6" fillId="3" borderId="5" xfId="1" applyFont="1" applyFill="1" applyBorder="1" applyAlignment="1">
      <alignment horizontal="left" vertical="top" wrapText="1"/>
    </xf>
    <xf numFmtId="43" fontId="6" fillId="7" borderId="5" xfId="1" applyFont="1" applyFill="1" applyBorder="1" applyAlignment="1">
      <alignment horizontal="left" vertical="top" wrapText="1"/>
    </xf>
    <xf numFmtId="43" fontId="6" fillId="4" borderId="5" xfId="1" applyFont="1" applyFill="1" applyBorder="1" applyAlignment="1">
      <alignment horizontal="left" vertical="top" wrapText="1"/>
    </xf>
    <xf numFmtId="43" fontId="7" fillId="3" borderId="5" xfId="1" applyFont="1" applyFill="1" applyBorder="1" applyAlignment="1">
      <alignment horizontal="left" vertical="top" wrapText="1"/>
    </xf>
    <xf numFmtId="0" fontId="3" fillId="0" borderId="7" xfId="0" applyFont="1" applyFill="1" applyBorder="1"/>
    <xf numFmtId="0" fontId="0" fillId="0" borderId="7" xfId="0" applyBorder="1"/>
    <xf numFmtId="2" fontId="0" fillId="0" borderId="7" xfId="0" applyNumberFormat="1" applyBorder="1"/>
    <xf numFmtId="0" fontId="0" fillId="0" borderId="7" xfId="0" applyFont="1" applyFill="1" applyBorder="1"/>
    <xf numFmtId="0" fontId="0" fillId="0" borderId="7" xfId="0" applyFill="1" applyBorder="1"/>
    <xf numFmtId="10" fontId="3" fillId="0" borderId="7" xfId="2" applyNumberFormat="1" applyFont="1" applyFill="1" applyBorder="1"/>
    <xf numFmtId="9" fontId="0" fillId="6" borderId="7" xfId="2" applyFont="1" applyFill="1" applyBorder="1"/>
    <xf numFmtId="9" fontId="3" fillId="4" borderId="7" xfId="0" applyNumberFormat="1" applyFont="1" applyFill="1" applyBorder="1"/>
    <xf numFmtId="0" fontId="3" fillId="0" borderId="7" xfId="0" applyFont="1" applyBorder="1"/>
    <xf numFmtId="2" fontId="3" fillId="0" borderId="7" xfId="0" applyNumberFormat="1" applyFont="1" applyBorder="1"/>
    <xf numFmtId="0" fontId="14" fillId="5" borderId="6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43" fontId="3" fillId="5" borderId="6" xfId="0" applyNumberFormat="1" applyFont="1" applyFill="1" applyBorder="1" applyAlignment="1">
      <alignment horizontal="left" vertical="top" wrapText="1"/>
    </xf>
    <xf numFmtId="43" fontId="3" fillId="0" borderId="6" xfId="0" applyNumberFormat="1" applyFont="1" applyFill="1" applyBorder="1" applyAlignment="1">
      <alignment horizontal="left" vertical="top" wrapText="1"/>
    </xf>
    <xf numFmtId="43" fontId="3" fillId="3" borderId="6" xfId="1" applyFont="1" applyFill="1" applyBorder="1" applyAlignment="1">
      <alignment horizontal="left" vertical="top" wrapText="1"/>
    </xf>
    <xf numFmtId="43" fontId="3" fillId="7" borderId="6" xfId="1" applyFont="1" applyFill="1" applyBorder="1" applyAlignment="1">
      <alignment horizontal="left" vertical="top" wrapText="1"/>
    </xf>
    <xf numFmtId="43" fontId="3" fillId="4" borderId="6" xfId="1" applyFont="1" applyFill="1" applyBorder="1" applyAlignment="1">
      <alignment horizontal="left" vertical="top" wrapText="1"/>
    </xf>
    <xf numFmtId="43" fontId="1" fillId="3" borderId="6" xfId="1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9" borderId="4" xfId="0" applyFont="1" applyFill="1" applyBorder="1" applyAlignment="1">
      <alignment horizontal="left" vertical="top" wrapText="1"/>
    </xf>
    <xf numFmtId="43" fontId="3" fillId="9" borderId="6" xfId="1" applyFont="1" applyFill="1" applyBorder="1" applyAlignment="1">
      <alignment horizontal="left" vertical="top" wrapText="1"/>
    </xf>
    <xf numFmtId="43" fontId="6" fillId="3" borderId="2" xfId="1" applyFont="1" applyFill="1" applyBorder="1" applyAlignment="1">
      <alignment horizontal="left" vertical="top" wrapText="1"/>
    </xf>
    <xf numFmtId="43" fontId="6" fillId="7" borderId="2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left" vertical="top" wrapText="1"/>
    </xf>
    <xf numFmtId="43" fontId="7" fillId="3" borderId="2" xfId="1" applyFont="1" applyFill="1" applyBorder="1" applyAlignment="1">
      <alignment horizontal="left" vertical="top" wrapText="1"/>
    </xf>
    <xf numFmtId="43" fontId="1" fillId="9" borderId="7" xfId="1" applyFont="1" applyFill="1" applyBorder="1"/>
    <xf numFmtId="43" fontId="1" fillId="9" borderId="2" xfId="1" applyFont="1" applyFill="1" applyBorder="1"/>
    <xf numFmtId="0" fontId="15" fillId="8" borderId="0" xfId="0" applyFont="1" applyFill="1" applyBorder="1"/>
    <xf numFmtId="0" fontId="16" fillId="8" borderId="0" xfId="0" applyFont="1" applyFill="1" applyBorder="1"/>
    <xf numFmtId="2" fontId="16" fillId="8" borderId="0" xfId="0" applyNumberFormat="1" applyFont="1" applyFill="1" applyBorder="1"/>
    <xf numFmtId="0" fontId="6" fillId="10" borderId="4" xfId="0" applyFont="1" applyFill="1" applyBorder="1" applyAlignment="1">
      <alignment horizontal="left" vertical="top" wrapText="1"/>
    </xf>
    <xf numFmtId="43" fontId="3" fillId="10" borderId="6" xfId="1" applyFont="1" applyFill="1" applyBorder="1" applyAlignment="1">
      <alignment horizontal="left" vertical="top" wrapText="1"/>
    </xf>
    <xf numFmtId="43" fontId="6" fillId="10" borderId="5" xfId="1" applyFont="1" applyFill="1" applyBorder="1" applyAlignment="1">
      <alignment horizontal="left" vertical="top" wrapText="1"/>
    </xf>
    <xf numFmtId="43" fontId="6" fillId="10" borderId="3" xfId="1" applyFont="1" applyFill="1" applyBorder="1" applyAlignment="1">
      <alignment horizontal="left" vertical="top" wrapText="1"/>
    </xf>
    <xf numFmtId="43" fontId="6" fillId="10" borderId="2" xfId="1" applyFont="1" applyFill="1" applyBorder="1" applyAlignment="1">
      <alignment horizontal="left" vertical="top" wrapText="1"/>
    </xf>
    <xf numFmtId="0" fontId="18" fillId="8" borderId="0" xfId="0" applyFont="1" applyFill="1"/>
    <xf numFmtId="0" fontId="0" fillId="8" borderId="0" xfId="0" applyFill="1" applyAlignment="1">
      <alignment vertical="top" wrapText="1"/>
    </xf>
    <xf numFmtId="0" fontId="0" fillId="8" borderId="0" xfId="0" applyFill="1" applyAlignment="1">
      <alignment wrapText="1"/>
    </xf>
    <xf numFmtId="0" fontId="10" fillId="8" borderId="0" xfId="3" applyFill="1"/>
    <xf numFmtId="0" fontId="10" fillId="0" borderId="0" xfId="3"/>
    <xf numFmtId="2" fontId="3" fillId="2" borderId="7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2" fontId="3" fillId="0" borderId="7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0" fillId="0" borderId="0" xfId="1" applyFont="1" applyFill="1"/>
    <xf numFmtId="43" fontId="0" fillId="0" borderId="0" xfId="1" applyFont="1"/>
    <xf numFmtId="49" fontId="0" fillId="0" borderId="0" xfId="0" applyNumberFormat="1"/>
    <xf numFmtId="49" fontId="3" fillId="0" borderId="0" xfId="0" applyNumberFormat="1" applyFont="1"/>
    <xf numFmtId="43" fontId="1" fillId="0" borderId="0" xfId="1" applyFont="1" applyFill="1"/>
    <xf numFmtId="0" fontId="0" fillId="0" borderId="0" xfId="0" applyFont="1" applyFill="1"/>
    <xf numFmtId="0" fontId="0" fillId="2" borderId="2" xfId="0" applyFill="1" applyBorder="1"/>
    <xf numFmtId="9" fontId="0" fillId="0" borderId="2" xfId="2" applyFont="1" applyBorder="1"/>
    <xf numFmtId="0" fontId="19" fillId="0" borderId="0" xfId="0" applyFont="1"/>
    <xf numFmtId="0" fontId="2" fillId="0" borderId="0" xfId="0" applyFont="1"/>
    <xf numFmtId="49" fontId="18" fillId="0" borderId="0" xfId="0" applyNumberFormat="1" applyFont="1"/>
    <xf numFmtId="2" fontId="3" fillId="0" borderId="0" xfId="0" applyNumberFormat="1" applyFont="1"/>
    <xf numFmtId="0" fontId="20" fillId="0" borderId="0" xfId="0" applyFont="1"/>
    <xf numFmtId="2" fontId="0" fillId="0" borderId="2" xfId="0" applyNumberFormat="1" applyFill="1" applyBorder="1"/>
    <xf numFmtId="2" fontId="0" fillId="11" borderId="2" xfId="0" applyNumberFormat="1" applyFill="1" applyBorder="1"/>
    <xf numFmtId="10" fontId="0" fillId="0" borderId="7" xfId="2" applyNumberFormat="1" applyFont="1" applyFill="1" applyBorder="1"/>
    <xf numFmtId="0" fontId="0" fillId="2" borderId="2" xfId="0" applyFill="1" applyBorder="1" applyProtection="1">
      <protection locked="0"/>
    </xf>
    <xf numFmtId="0" fontId="0" fillId="0" borderId="0" xfId="0" applyFill="1" applyAlignment="1">
      <alignment horizontal="left" vertical="center" wrapText="1"/>
    </xf>
    <xf numFmtId="0" fontId="0" fillId="2" borderId="8" xfId="0" applyFill="1" applyBorder="1" applyProtection="1">
      <protection locked="0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5791200</xdr:colOff>
      <xdr:row>2</xdr:row>
      <xdr:rowOff>38100</xdr:rowOff>
    </xdr:from>
    <xdr:to>
      <xdr:col>1</xdr:col>
      <xdr:colOff>7400925</xdr:colOff>
      <xdr:row>4</xdr:row>
      <xdr:rowOff>146050</xdr:rowOff>
    </xdr:to>
    <xdr:pic>
      <xdr:nvPicPr>
        <xdr:cNvPr id="2" name="Grafik 1" descr="https://www.slt-steuerberatung.at/wp-content/themes/slt2018/images/slt_logo_4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419100"/>
          <a:ext cx="1609725" cy="53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66674</xdr:colOff>
      <xdr:row>0</xdr:row>
      <xdr:rowOff>104775</xdr:rowOff>
    </xdr:from>
    <xdr:to>
      <xdr:col>13</xdr:col>
      <xdr:colOff>57149</xdr:colOff>
      <xdr:row>3</xdr:row>
      <xdr:rowOff>69850</xdr:rowOff>
    </xdr:to>
    <xdr:pic>
      <xdr:nvPicPr>
        <xdr:cNvPr id="2" name="Grafik 1" descr="https://www.slt-steuerberatung.at/wp-content/themes/slt2018/images/slt_logo_4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4" y="104775"/>
          <a:ext cx="1609725" cy="53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1</xdr:row>
      <xdr:rowOff>47625</xdr:rowOff>
    </xdr:from>
    <xdr:to>
      <xdr:col>9</xdr:col>
      <xdr:colOff>76200</xdr:colOff>
      <xdr:row>3</xdr:row>
      <xdr:rowOff>155575</xdr:rowOff>
    </xdr:to>
    <xdr:pic>
      <xdr:nvPicPr>
        <xdr:cNvPr id="2" name="Grafik 1" descr="https://www.slt-steuerberatung.at/wp-content/themes/slt2018/images/slt_logo_4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238125"/>
          <a:ext cx="1609725" cy="53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t.a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lt.a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ms.at/unternehmen/personalsicherung-und-fruehwarnsystem/kurzarbeit/downloads-kurzarbei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8"/>
  <sheetViews>
    <sheetView tabSelected="1" topLeftCell="A8" workbookViewId="0">
      <selection activeCell="B27" sqref="B27"/>
    </sheetView>
  </sheetViews>
  <sheetFormatPr baseColWidth="10" defaultRowHeight="15" x14ac:dyDescent="0.25"/>
  <cols>
    <col min="1" max="1" width="11.42578125" style="39"/>
    <col min="2" max="2" width="114.28515625" style="39" customWidth="1"/>
    <col min="3" max="16384" width="11.42578125" style="39"/>
  </cols>
  <sheetData>
    <row r="3" spans="2:2" ht="18.75" x14ac:dyDescent="0.3">
      <c r="B3" s="103" t="s">
        <v>95</v>
      </c>
    </row>
    <row r="4" spans="2:2" x14ac:dyDescent="0.25">
      <c r="B4" s="7" t="s">
        <v>187</v>
      </c>
    </row>
    <row r="5" spans="2:2" ht="254.25" customHeight="1" x14ac:dyDescent="0.25">
      <c r="B5" s="104" t="s">
        <v>96</v>
      </c>
    </row>
    <row r="6" spans="2:2" ht="270" x14ac:dyDescent="0.25">
      <c r="B6" s="105" t="s">
        <v>97</v>
      </c>
    </row>
    <row r="9" spans="2:2" ht="105" x14ac:dyDescent="0.25">
      <c r="B9" s="105" t="s">
        <v>185</v>
      </c>
    </row>
    <row r="10" spans="2:2" x14ac:dyDescent="0.25">
      <c r="B10" s="44"/>
    </row>
    <row r="11" spans="2:2" x14ac:dyDescent="0.25">
      <c r="B11" s="45"/>
    </row>
    <row r="15" spans="2:2" x14ac:dyDescent="0.25">
      <c r="B15" s="42" t="s">
        <v>80</v>
      </c>
    </row>
    <row r="16" spans="2:2" x14ac:dyDescent="0.25">
      <c r="B16" s="42" t="s">
        <v>81</v>
      </c>
    </row>
    <row r="17" spans="2:2" x14ac:dyDescent="0.25">
      <c r="B17" s="43" t="s">
        <v>78</v>
      </c>
    </row>
    <row r="18" spans="2:2" x14ac:dyDescent="0.25">
      <c r="B18" s="40" t="s">
        <v>79</v>
      </c>
    </row>
  </sheetData>
  <sheetProtection algorithmName="SHA-512" hashValue="s80xShuBsRel7glZvBl33uu1ToX7KIpkVPYcfanF3WX8Nvw0Q45sKi4JA13HnVwb3gkupgRyENecM18BZOSAEA==" saltValue="G4Z1EIL0FSXu27Cmk6d/Lw==" spinCount="100000" sheet="1" objects="1" scenarios="1"/>
  <hyperlinks>
    <hyperlink ref="B17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I164"/>
  <sheetViews>
    <sheetView zoomScaleNormal="100" workbookViewId="0">
      <pane ySplit="13" topLeftCell="A14" activePane="bottomLeft" state="frozen"/>
      <selection pane="bottomLeft" activeCell="G17" sqref="G17"/>
    </sheetView>
  </sheetViews>
  <sheetFormatPr baseColWidth="10" defaultRowHeight="15" x14ac:dyDescent="0.25"/>
  <cols>
    <col min="1" max="1" width="4.7109375" customWidth="1"/>
    <col min="2" max="2" width="19" customWidth="1"/>
    <col min="8" max="8" width="10.5703125" customWidth="1"/>
    <col min="9" max="9" width="4.85546875" customWidth="1"/>
    <col min="10" max="10" width="12.140625" customWidth="1"/>
    <col min="11" max="11" width="12" customWidth="1"/>
    <col min="12" max="13" width="12.140625" customWidth="1"/>
    <col min="15" max="15" width="5" customWidth="1"/>
    <col min="21" max="21" width="4.28515625" customWidth="1"/>
    <col min="25" max="25" width="15.140625" style="3" customWidth="1"/>
    <col min="26" max="26" width="15.140625" style="2" customWidth="1"/>
    <col min="27" max="29" width="7.7109375" customWidth="1"/>
    <col min="34" max="34" width="11.42578125" style="2"/>
    <col min="35" max="39" width="11.42578125" style="8" hidden="1" customWidth="1"/>
    <col min="40" max="40" width="11.42578125" style="2"/>
    <col min="41" max="43" width="0" style="3" hidden="1" customWidth="1"/>
    <col min="44" max="47" width="11.42578125" style="3"/>
    <col min="48" max="51" width="11.42578125" style="3" hidden="1" customWidth="1"/>
    <col min="52" max="52" width="11.42578125" style="3"/>
    <col min="56" max="63" width="11.42578125" hidden="1" customWidth="1"/>
    <col min="66" max="69" width="11.42578125" hidden="1" customWidth="1"/>
    <col min="88" max="16384" width="11.42578125" style="3"/>
  </cols>
  <sheetData>
    <row r="1" spans="1:87" x14ac:dyDescent="0.25">
      <c r="A1" s="39"/>
      <c r="B1" s="7" t="s">
        <v>187</v>
      </c>
      <c r="C1" s="39"/>
      <c r="D1" s="40" t="s">
        <v>79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</row>
    <row r="2" spans="1:87" x14ac:dyDescent="0.25">
      <c r="A2" s="39"/>
      <c r="B2" s="42" t="s">
        <v>80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1"/>
      <c r="Z2" s="41"/>
      <c r="AA2" s="41"/>
      <c r="AB2" s="41"/>
      <c r="AC2" s="41"/>
      <c r="AD2" s="41"/>
      <c r="AE2" s="95" t="s">
        <v>11</v>
      </c>
      <c r="AF2" s="96" t="s">
        <v>12</v>
      </c>
      <c r="AG2" s="96">
        <v>5370</v>
      </c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</row>
    <row r="3" spans="1:87" x14ac:dyDescent="0.25">
      <c r="A3" s="39"/>
      <c r="B3" s="42" t="s">
        <v>81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1"/>
      <c r="Z3" s="41"/>
      <c r="AA3" s="41"/>
      <c r="AB3" s="41"/>
      <c r="AC3" s="41"/>
      <c r="AD3" s="41"/>
      <c r="AE3" s="96"/>
      <c r="AF3" s="96" t="s">
        <v>41</v>
      </c>
      <c r="AG3" s="97">
        <f>AG2*(1-0.1812)</f>
        <v>4396.9560000000001</v>
      </c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</row>
    <row r="4" spans="1:87" x14ac:dyDescent="0.25">
      <c r="A4" s="39"/>
      <c r="B4" s="43" t="s">
        <v>98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</row>
    <row r="5" spans="1:87" x14ac:dyDescent="0.25">
      <c r="A5" s="39"/>
      <c r="B5" s="43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</row>
    <row r="6" spans="1:87" x14ac:dyDescent="0.25">
      <c r="A6" s="39"/>
      <c r="B6" s="44" t="s">
        <v>85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</row>
    <row r="7" spans="1:87" x14ac:dyDescent="0.25">
      <c r="A7" s="39"/>
      <c r="B7" s="35" t="s">
        <v>83</v>
      </c>
      <c r="C7" s="36"/>
      <c r="D7" s="36"/>
      <c r="E7" s="7" t="s">
        <v>82</v>
      </c>
      <c r="G7" s="7"/>
      <c r="H7" s="41"/>
      <c r="I7" s="41"/>
      <c r="J7" s="3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</row>
    <row r="8" spans="1:87" s="41" customFormat="1" x14ac:dyDescent="0.25">
      <c r="A8" s="39"/>
      <c r="B8" s="107" t="s">
        <v>99</v>
      </c>
      <c r="C8" s="39"/>
      <c r="D8" s="39"/>
      <c r="E8" s="39"/>
      <c r="F8" s="39"/>
      <c r="G8" s="39"/>
      <c r="J8" s="106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</row>
    <row r="9" spans="1:87" x14ac:dyDescent="0.25">
      <c r="A9" s="39"/>
      <c r="B9" s="45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</row>
    <row r="10" spans="1:87" x14ac:dyDescent="0.25">
      <c r="B10" s="9" t="s">
        <v>73</v>
      </c>
      <c r="C10" s="10"/>
      <c r="D10" s="10"/>
      <c r="E10" s="10"/>
      <c r="F10" s="10"/>
      <c r="G10" s="10"/>
      <c r="H10" s="11"/>
      <c r="I10" s="11"/>
      <c r="J10" s="18" t="s">
        <v>74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1"/>
      <c r="V10" s="12" t="s">
        <v>76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3"/>
      <c r="AJ10" s="13"/>
      <c r="AK10" s="13"/>
      <c r="AL10" s="13"/>
      <c r="AM10" s="13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</row>
    <row r="11" spans="1:87" s="5" customFormat="1" ht="12.75" customHeight="1" x14ac:dyDescent="0.25">
      <c r="A11" s="4"/>
      <c r="B11" s="14"/>
      <c r="C11" s="14"/>
      <c r="D11" s="14" t="s">
        <v>27</v>
      </c>
      <c r="E11" s="14" t="s">
        <v>2</v>
      </c>
      <c r="F11" s="14" t="s">
        <v>2</v>
      </c>
      <c r="G11" s="14" t="s">
        <v>2</v>
      </c>
      <c r="H11" s="11" t="s">
        <v>6</v>
      </c>
      <c r="I11" s="11"/>
      <c r="J11" s="19" t="s">
        <v>17</v>
      </c>
      <c r="K11" s="19" t="s">
        <v>17</v>
      </c>
      <c r="L11" s="19" t="s">
        <v>17</v>
      </c>
      <c r="M11" s="19" t="s">
        <v>17</v>
      </c>
      <c r="N11" s="19" t="s">
        <v>27</v>
      </c>
      <c r="O11" s="19"/>
      <c r="P11" s="19" t="s">
        <v>17</v>
      </c>
      <c r="Q11" s="19" t="s">
        <v>17</v>
      </c>
      <c r="R11" s="19" t="s">
        <v>17</v>
      </c>
      <c r="S11" s="19" t="s">
        <v>17</v>
      </c>
      <c r="T11" s="19" t="s">
        <v>17</v>
      </c>
      <c r="U11" s="16"/>
      <c r="V11" s="16" t="s">
        <v>17</v>
      </c>
      <c r="W11" s="16" t="s">
        <v>25</v>
      </c>
      <c r="X11" s="16" t="s">
        <v>25</v>
      </c>
      <c r="Y11" s="16" t="s">
        <v>25</v>
      </c>
      <c r="Z11" s="15" t="s">
        <v>1</v>
      </c>
      <c r="AA11" s="15" t="s">
        <v>2</v>
      </c>
      <c r="AB11" s="15" t="s">
        <v>2</v>
      </c>
      <c r="AC11" s="16" t="s">
        <v>2</v>
      </c>
      <c r="AD11" s="16" t="s">
        <v>6</v>
      </c>
      <c r="AE11" s="16" t="s">
        <v>6</v>
      </c>
      <c r="AF11" s="16" t="s">
        <v>2</v>
      </c>
      <c r="AG11" s="16" t="s">
        <v>4</v>
      </c>
      <c r="AH11" s="16" t="s">
        <v>4</v>
      </c>
      <c r="AI11" s="17" t="s">
        <v>6</v>
      </c>
      <c r="AJ11" s="17" t="s">
        <v>6</v>
      </c>
      <c r="AK11" s="17" t="s">
        <v>6</v>
      </c>
      <c r="AL11" s="17" t="s">
        <v>6</v>
      </c>
      <c r="AM11" s="17" t="s">
        <v>6</v>
      </c>
      <c r="AN11" s="16" t="s">
        <v>6</v>
      </c>
      <c r="AO11" s="16"/>
      <c r="AP11" s="16"/>
      <c r="AQ11" s="16"/>
      <c r="AR11" s="15" t="s">
        <v>17</v>
      </c>
      <c r="AS11" s="15" t="s">
        <v>17</v>
      </c>
      <c r="AT11" s="15" t="s">
        <v>17</v>
      </c>
      <c r="AU11" s="15" t="s">
        <v>25</v>
      </c>
      <c r="AV11" s="15" t="s">
        <v>27</v>
      </c>
      <c r="AW11" s="15" t="s">
        <v>27</v>
      </c>
      <c r="AX11" s="15" t="s">
        <v>27</v>
      </c>
      <c r="AY11" s="15" t="s">
        <v>27</v>
      </c>
      <c r="AZ11" s="15" t="s">
        <v>25</v>
      </c>
      <c r="BA11" s="15" t="s">
        <v>17</v>
      </c>
      <c r="BB11" s="15" t="s">
        <v>17</v>
      </c>
      <c r="BC11" s="15" t="s">
        <v>25</v>
      </c>
      <c r="BD11" s="16" t="s">
        <v>27</v>
      </c>
      <c r="BE11" s="16" t="s">
        <v>27</v>
      </c>
      <c r="BF11" s="16" t="s">
        <v>27</v>
      </c>
      <c r="BG11" s="16" t="s">
        <v>27</v>
      </c>
      <c r="BH11" s="16" t="s">
        <v>27</v>
      </c>
      <c r="BI11" s="16" t="s">
        <v>27</v>
      </c>
      <c r="BJ11" s="16" t="s">
        <v>27</v>
      </c>
      <c r="BK11" s="16" t="s">
        <v>27</v>
      </c>
      <c r="BL11" s="16" t="s">
        <v>25</v>
      </c>
      <c r="BM11" s="16" t="s">
        <v>17</v>
      </c>
      <c r="BN11" s="16" t="s">
        <v>17</v>
      </c>
      <c r="BO11" s="16" t="s">
        <v>17</v>
      </c>
      <c r="BP11" s="16" t="s">
        <v>17</v>
      </c>
      <c r="BQ11" s="16" t="s">
        <v>17</v>
      </c>
      <c r="BR11" s="16" t="s">
        <v>17</v>
      </c>
      <c r="BS11" s="16"/>
      <c r="BT11" s="16"/>
      <c r="BU11" s="16" t="s">
        <v>17</v>
      </c>
      <c r="BV11" s="16" t="s">
        <v>17</v>
      </c>
      <c r="BW11" s="16" t="s">
        <v>17</v>
      </c>
      <c r="BX11" s="16" t="s">
        <v>44</v>
      </c>
      <c r="BY11" s="16"/>
      <c r="BZ11" s="16" t="s">
        <v>47</v>
      </c>
      <c r="CA11" s="16" t="s">
        <v>44</v>
      </c>
      <c r="CB11" s="16"/>
      <c r="CC11" s="16" t="s">
        <v>17</v>
      </c>
      <c r="CD11" s="16" t="s">
        <v>17</v>
      </c>
      <c r="CE11" s="16" t="s">
        <v>17</v>
      </c>
      <c r="CF11" s="16"/>
      <c r="CG11" s="16" t="s">
        <v>17</v>
      </c>
      <c r="CH11" s="16" t="s">
        <v>17</v>
      </c>
      <c r="CI11" s="16" t="s">
        <v>17</v>
      </c>
    </row>
    <row r="12" spans="1:87" s="29" customFormat="1" ht="80.25" customHeight="1" thickBot="1" x14ac:dyDescent="0.3">
      <c r="A12" s="6"/>
      <c r="B12" s="46" t="s">
        <v>0</v>
      </c>
      <c r="C12" s="46" t="s">
        <v>13</v>
      </c>
      <c r="D12" s="46" t="s">
        <v>86</v>
      </c>
      <c r="E12" s="46" t="s">
        <v>87</v>
      </c>
      <c r="F12" s="46" t="s">
        <v>88</v>
      </c>
      <c r="G12" s="46" t="s">
        <v>89</v>
      </c>
      <c r="H12" s="47" t="s">
        <v>90</v>
      </c>
      <c r="I12" s="47"/>
      <c r="J12" s="87" t="s">
        <v>84</v>
      </c>
      <c r="K12" s="48" t="s">
        <v>75</v>
      </c>
      <c r="L12" s="98" t="s">
        <v>91</v>
      </c>
      <c r="M12" s="49" t="s">
        <v>51</v>
      </c>
      <c r="N12" s="48" t="s">
        <v>45</v>
      </c>
      <c r="O12" s="50"/>
      <c r="P12" s="48" t="s">
        <v>20</v>
      </c>
      <c r="Q12" s="48" t="s">
        <v>92</v>
      </c>
      <c r="R12" s="51" t="s">
        <v>48</v>
      </c>
      <c r="S12" s="51" t="s">
        <v>93</v>
      </c>
      <c r="T12" s="48" t="s">
        <v>94</v>
      </c>
      <c r="U12" s="52"/>
      <c r="V12" s="52" t="s">
        <v>72</v>
      </c>
      <c r="W12" s="52" t="s">
        <v>69</v>
      </c>
      <c r="X12" s="52" t="s">
        <v>60</v>
      </c>
      <c r="Y12" s="52" t="s">
        <v>70</v>
      </c>
      <c r="Z12" s="52" t="s">
        <v>71</v>
      </c>
      <c r="AA12" s="47" t="s">
        <v>66</v>
      </c>
      <c r="AB12" s="47" t="s">
        <v>65</v>
      </c>
      <c r="AC12" s="47" t="s">
        <v>59</v>
      </c>
      <c r="AD12" s="47" t="s">
        <v>67</v>
      </c>
      <c r="AE12" s="47" t="s">
        <v>58</v>
      </c>
      <c r="AF12" s="47" t="s">
        <v>3</v>
      </c>
      <c r="AG12" s="47" t="s">
        <v>5</v>
      </c>
      <c r="AH12" s="47" t="s">
        <v>3</v>
      </c>
      <c r="AI12" s="53" t="s">
        <v>7</v>
      </c>
      <c r="AJ12" s="53" t="s">
        <v>8</v>
      </c>
      <c r="AK12" s="53" t="s">
        <v>9</v>
      </c>
      <c r="AL12" s="53" t="s">
        <v>10</v>
      </c>
      <c r="AM12" s="53" t="s">
        <v>15</v>
      </c>
      <c r="AN12" s="50" t="s">
        <v>52</v>
      </c>
      <c r="AO12" s="54" t="s">
        <v>54</v>
      </c>
      <c r="AP12" s="54" t="s">
        <v>55</v>
      </c>
      <c r="AQ12" s="54" t="s">
        <v>53</v>
      </c>
      <c r="AR12" s="55" t="s">
        <v>18</v>
      </c>
      <c r="AS12" s="47" t="s">
        <v>19</v>
      </c>
      <c r="AT12" s="47" t="s">
        <v>22</v>
      </c>
      <c r="AU12" s="47" t="s">
        <v>23</v>
      </c>
      <c r="AV12" s="54" t="s">
        <v>26</v>
      </c>
      <c r="AW12" s="54" t="s">
        <v>28</v>
      </c>
      <c r="AX12" s="54" t="s">
        <v>29</v>
      </c>
      <c r="AY12" s="54" t="s">
        <v>30</v>
      </c>
      <c r="AZ12" s="47" t="s">
        <v>24</v>
      </c>
      <c r="BA12" s="47" t="s">
        <v>20</v>
      </c>
      <c r="BB12" s="48" t="s">
        <v>21</v>
      </c>
      <c r="BC12" s="47" t="s">
        <v>38</v>
      </c>
      <c r="BD12" s="54" t="s">
        <v>56</v>
      </c>
      <c r="BE12" s="54" t="s">
        <v>57</v>
      </c>
      <c r="BF12" s="54" t="s">
        <v>32</v>
      </c>
      <c r="BG12" s="54" t="s">
        <v>33</v>
      </c>
      <c r="BH12" s="54" t="s">
        <v>34</v>
      </c>
      <c r="BI12" s="54" t="s">
        <v>35</v>
      </c>
      <c r="BJ12" s="54" t="s">
        <v>36</v>
      </c>
      <c r="BK12" s="54" t="s">
        <v>37</v>
      </c>
      <c r="BL12" s="55" t="s">
        <v>39</v>
      </c>
      <c r="BM12" s="55" t="s">
        <v>40</v>
      </c>
      <c r="BN12" s="54" t="s">
        <v>61</v>
      </c>
      <c r="BO12" s="54" t="s">
        <v>63</v>
      </c>
      <c r="BP12" s="54" t="s">
        <v>62</v>
      </c>
      <c r="BQ12" s="54" t="s">
        <v>64</v>
      </c>
      <c r="BR12" s="55" t="s">
        <v>134</v>
      </c>
      <c r="BS12" s="55" t="s">
        <v>135</v>
      </c>
      <c r="BT12" s="48" t="s">
        <v>133</v>
      </c>
      <c r="BU12" s="48" t="s">
        <v>31</v>
      </c>
      <c r="BV12" s="47" t="s">
        <v>42</v>
      </c>
      <c r="BW12" s="48" t="s">
        <v>136</v>
      </c>
      <c r="BX12" s="56" t="s">
        <v>68</v>
      </c>
      <c r="BY12" s="56" t="s">
        <v>102</v>
      </c>
      <c r="BZ12" s="48" t="s">
        <v>137</v>
      </c>
      <c r="CA12" s="48" t="s">
        <v>46</v>
      </c>
      <c r="CB12" s="56"/>
      <c r="CC12" s="50" t="s">
        <v>48</v>
      </c>
      <c r="CD12" s="50" t="s">
        <v>49</v>
      </c>
      <c r="CE12" s="50" t="s">
        <v>50</v>
      </c>
      <c r="CF12" s="56"/>
      <c r="CG12" s="48" t="s">
        <v>43</v>
      </c>
      <c r="CH12" s="98" t="s">
        <v>46</v>
      </c>
      <c r="CI12" s="49" t="s">
        <v>51</v>
      </c>
    </row>
    <row r="13" spans="1:87" s="29" customFormat="1" ht="18.75" customHeight="1" thickBot="1" x14ac:dyDescent="0.3">
      <c r="A13" s="6"/>
      <c r="B13" s="74" t="s">
        <v>77</v>
      </c>
      <c r="C13" s="75"/>
      <c r="D13" s="76">
        <f>D164</f>
        <v>14130</v>
      </c>
      <c r="E13" s="76">
        <f t="shared" ref="E13:T13" si="0">E164</f>
        <v>228.5</v>
      </c>
      <c r="F13" s="76">
        <f t="shared" si="0"/>
        <v>238.5</v>
      </c>
      <c r="G13" s="76">
        <f t="shared" si="0"/>
        <v>45.7</v>
      </c>
      <c r="H13" s="77"/>
      <c r="I13" s="77"/>
      <c r="J13" s="88">
        <f t="shared" si="0"/>
        <v>21014.933333333331</v>
      </c>
      <c r="K13" s="78">
        <f t="shared" si="0"/>
        <v>17990.863333333335</v>
      </c>
      <c r="L13" s="99">
        <f t="shared" si="0"/>
        <v>14584.153300000002</v>
      </c>
      <c r="M13" s="79">
        <f t="shared" si="0"/>
        <v>3406.7100333333324</v>
      </c>
      <c r="N13" s="78">
        <f t="shared" si="0"/>
        <v>109.92000000000002</v>
      </c>
      <c r="O13" s="80"/>
      <c r="P13" s="78">
        <f t="shared" si="0"/>
        <v>9823.6255973333336</v>
      </c>
      <c r="Q13" s="78">
        <f t="shared" si="0"/>
        <v>8342.4323948666679</v>
      </c>
      <c r="R13" s="81">
        <f t="shared" si="0"/>
        <v>2073.3436250000004</v>
      </c>
      <c r="S13" s="81">
        <f t="shared" si="0"/>
        <v>8805.0563750000001</v>
      </c>
      <c r="T13" s="78">
        <f t="shared" si="0"/>
        <v>10878.4</v>
      </c>
      <c r="U13" s="82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4"/>
      <c r="AP13" s="84"/>
      <c r="AQ13" s="84"/>
      <c r="AR13" s="85"/>
      <c r="AS13" s="83"/>
      <c r="AT13" s="83"/>
      <c r="AU13" s="83"/>
      <c r="AV13" s="84"/>
      <c r="AW13" s="84"/>
      <c r="AX13" s="84"/>
      <c r="AY13" s="84"/>
      <c r="AZ13" s="83"/>
      <c r="BA13" s="83"/>
      <c r="BB13" s="83"/>
      <c r="BC13" s="83"/>
      <c r="BD13" s="84"/>
      <c r="BE13" s="84"/>
      <c r="BF13" s="84"/>
      <c r="BG13" s="84"/>
      <c r="BH13" s="84"/>
      <c r="BI13" s="84"/>
      <c r="BJ13" s="84"/>
      <c r="BK13" s="84"/>
      <c r="BL13" s="85"/>
      <c r="BM13" s="85"/>
      <c r="BN13" s="84"/>
      <c r="BO13" s="84"/>
      <c r="BP13" s="84"/>
      <c r="BQ13" s="84"/>
      <c r="BR13" s="85"/>
      <c r="BS13" s="85"/>
      <c r="BT13" s="85"/>
      <c r="BU13" s="83"/>
      <c r="BV13" s="83"/>
      <c r="BW13" s="83"/>
      <c r="BX13" s="86"/>
      <c r="BY13" s="86"/>
      <c r="BZ13" s="83"/>
      <c r="CA13" s="83"/>
      <c r="CB13" s="86"/>
      <c r="CC13" s="83"/>
      <c r="CD13" s="83"/>
      <c r="CE13" s="83"/>
      <c r="CF13" s="86"/>
      <c r="CG13" s="83"/>
      <c r="CH13" s="83"/>
      <c r="CI13" s="83"/>
    </row>
    <row r="14" spans="1:87" x14ac:dyDescent="0.25">
      <c r="A14" s="11">
        <v>1</v>
      </c>
      <c r="B14" s="57" t="s">
        <v>16</v>
      </c>
      <c r="C14" s="57" t="s">
        <v>14</v>
      </c>
      <c r="D14" s="58">
        <v>3000</v>
      </c>
      <c r="E14" s="108">
        <v>40</v>
      </c>
      <c r="F14" s="108">
        <v>40</v>
      </c>
      <c r="G14" s="108">
        <v>4</v>
      </c>
      <c r="H14" s="131">
        <f>G14/E14</f>
        <v>0.1</v>
      </c>
      <c r="I14" s="59"/>
      <c r="J14" s="93">
        <f>Z14</f>
        <v>4475.6833333333334</v>
      </c>
      <c r="K14" s="60">
        <f t="shared" ref="K14" si="1">CG14</f>
        <v>3710.49</v>
      </c>
      <c r="L14" s="100">
        <f t="shared" ref="L14" si="2">CH14</f>
        <v>3338.9496000000004</v>
      </c>
      <c r="M14" s="61">
        <f t="shared" ref="M14" si="3">CI14</f>
        <v>371.54039999999941</v>
      </c>
      <c r="N14" s="60">
        <f t="shared" ref="N14" si="4">BZ14</f>
        <v>21.42</v>
      </c>
      <c r="O14" s="62"/>
      <c r="P14" s="60">
        <f t="shared" ref="P14" si="5">BA14</f>
        <v>1988.6812200000002</v>
      </c>
      <c r="Q14" s="60">
        <f t="shared" ref="Q14" si="6">BB14</f>
        <v>1590.9449760000002</v>
      </c>
      <c r="R14" s="63">
        <f t="shared" ref="R14" si="7">CC14</f>
        <v>220.36799999999999</v>
      </c>
      <c r="S14" s="63">
        <f t="shared" ref="S14" si="8">CD14</f>
        <v>1983.3119999999999</v>
      </c>
      <c r="T14" s="60">
        <f t="shared" ref="T14" si="9">CE14</f>
        <v>2203.6799999999998</v>
      </c>
      <c r="U14" s="64"/>
      <c r="V14" s="64">
        <f>IF(D14&gt;=5370,5370,IF(D14&gt;0,ROUNDDOWN((D14-0.01)/50,0)*50+1,0))</f>
        <v>2951</v>
      </c>
      <c r="W14" s="65">
        <f t="shared" ref="W14:W78" si="10">V14*14</f>
        <v>41314</v>
      </c>
      <c r="X14" s="65">
        <f t="shared" ref="X14:X78" si="11">W14*0.3</f>
        <v>12394.199999999999</v>
      </c>
      <c r="Y14" s="65">
        <f t="shared" ref="Y14" si="12">W14+X14</f>
        <v>53708.2</v>
      </c>
      <c r="Z14" s="66">
        <f t="shared" ref="Z14:Z78" si="13">Y14/12</f>
        <v>4475.6833333333334</v>
      </c>
      <c r="AA14" s="67">
        <f t="shared" ref="AA14" si="14">E14</f>
        <v>40</v>
      </c>
      <c r="AB14" s="68">
        <f t="shared" ref="AB14" si="15">F14</f>
        <v>40</v>
      </c>
      <c r="AC14" s="67">
        <f t="shared" ref="AC14" si="16">G14</f>
        <v>4</v>
      </c>
      <c r="AD14" s="69">
        <f t="shared" ref="AD14" si="17">AC14/AA14</f>
        <v>0.1</v>
      </c>
      <c r="AE14" s="69">
        <f t="shared" ref="AE14" si="18">1-(AC14/AA14)</f>
        <v>0.9</v>
      </c>
      <c r="AF14" s="65">
        <f t="shared" ref="AF14" si="19">AA14-AC14</f>
        <v>36</v>
      </c>
      <c r="AG14" s="65">
        <f>ROUND(AC14*4.33,2)</f>
        <v>17.32</v>
      </c>
      <c r="AH14" s="65">
        <f>ROUND(AF14*4.33,2)</f>
        <v>155.88</v>
      </c>
      <c r="AI14" s="70">
        <f t="shared" ref="AI14" si="20">IF(V14&lt;=1700,0.9,0)</f>
        <v>0</v>
      </c>
      <c r="AJ14" s="70">
        <f t="shared" ref="AJ14" si="21">IF(AND(V14&gt;1700,V14&lt;=2685),0.85,0)</f>
        <v>0</v>
      </c>
      <c r="AK14" s="70">
        <f t="shared" ref="AK14" si="22">IF(AND(V14&gt;2685,V14&lt;=5370),0.8,0)</f>
        <v>0.8</v>
      </c>
      <c r="AL14" s="70">
        <f t="shared" ref="AL14" si="23">IF(V14&gt;5370,0.8,0)</f>
        <v>0</v>
      </c>
      <c r="AM14" s="70">
        <f t="shared" ref="AM14" si="24">IF(C14="ja",1,0)</f>
        <v>0</v>
      </c>
      <c r="AN14" s="71">
        <f t="shared" ref="AN14" si="25">MAX(AI14:AM14)</f>
        <v>0.8</v>
      </c>
      <c r="AO14" s="66">
        <f t="shared" ref="AO14" si="26">IF(V14&lt;1733,0,IF(AND(V14&gt;=1733,V14&lt;1891),V14*0.01,0))</f>
        <v>0</v>
      </c>
      <c r="AP14" s="66">
        <f t="shared" ref="AP14" si="27">IF(AND(V14&gt;=1891,V14&lt;2049),V14*0.02,IF(V14&gt;2049,MIN(V14,$AG$2)*0.03,0))</f>
        <v>88.53</v>
      </c>
      <c r="AQ14" s="66">
        <f t="shared" ref="AQ14" si="28">MIN(V14,$AG$2)*0.1512</f>
        <v>446.19119999999998</v>
      </c>
      <c r="AR14" s="66">
        <f t="shared" ref="AR14" si="29">SUM(AO14:AQ14)</f>
        <v>534.72119999999995</v>
      </c>
      <c r="AS14" s="66">
        <f t="shared" ref="AS14" si="30">MIN(V14,$AG$2)*0.285</f>
        <v>841.03499999999997</v>
      </c>
      <c r="AT14" s="66">
        <f t="shared" ref="AT14" si="31">V14-AR14</f>
        <v>2416.2788</v>
      </c>
      <c r="AU14" s="66">
        <f t="shared" ref="AU14:AU78" si="32">(AT14*12)-192</f>
        <v>28803.345600000001</v>
      </c>
      <c r="AV14" s="65">
        <f t="shared" ref="AV14:AV78" si="33">IF(AU14&lt;11000,0,IF(AU14&lt;=18000,(AU14-11000)*0.25,IF(AU14&lt;=31000,((AU14-18000)*0.35+1750),0)))*-1</f>
        <v>-5531.1709599999995</v>
      </c>
      <c r="AW14" s="65">
        <f t="shared" ref="AW14" si="34">IF(AND(AU14&gt;31000,AU14&lt;=60000),((AU14-31000)*0.42)+6300,IF(AND(AU14&gt;60000,AU14&lt;=90000),((AU14-60000)*0.48)+18480,0))*-1</f>
        <v>0</v>
      </c>
      <c r="AX14" s="65">
        <f t="shared" ref="AX14" si="35">IF(AND(AU14&gt;90000,AU14&lt;=1000000),((AU14-90000)*0.5)+32880,IF(AU14&gt;1000000,((AU14-1000000)*0.55)+487880,0))*-1</f>
        <v>0</v>
      </c>
      <c r="AY14" s="65">
        <f t="shared" ref="AY14" si="36">IF(SUM(AV14:AX14)&lt;-400,400,IF(AND(SUM(AV14:AX14)&gt;-400,(SUM(AV14:AX14)&lt;0)),SUM(AV14:AX14)*-1,0))</f>
        <v>400</v>
      </c>
      <c r="AZ14" s="65">
        <f t="shared" ref="AZ14" si="37">(MIN(AV14:AX14)+AY14)*-1</f>
        <v>5131.1709599999995</v>
      </c>
      <c r="BA14" s="65">
        <f t="shared" ref="BA14" si="38">V14-AR14-(AZ14/12)</f>
        <v>1988.6812200000002</v>
      </c>
      <c r="BB14" s="72">
        <f t="shared" ref="BB14" si="39">BA14*AN14</f>
        <v>1590.9449760000002</v>
      </c>
      <c r="BC14" s="65">
        <f t="shared" ref="BC14:BC78" si="40">BB14*12</f>
        <v>19091.339712000001</v>
      </c>
      <c r="BD14" s="65">
        <f>IF(BC14&lt;=11000,0,IF(AND(BC14&gt;11000,BC14&lt;=12600),(BC14-11000)*0.25,400))</f>
        <v>400</v>
      </c>
      <c r="BE14" s="11">
        <f t="shared" ref="BE14:BE78" si="41">BC14-BD14</f>
        <v>18691.339712000001</v>
      </c>
      <c r="BF14" s="66">
        <f t="shared" ref="BF14:BF78" si="42">IF(BE14&lt;=11000,BE14*-1,IF(AND(BE14&gt;11000,BE14&lt;=16250),((BE14-11000)/0.75*-1)-11000,0))</f>
        <v>0</v>
      </c>
      <c r="BG14" s="66">
        <f t="shared" ref="BG14" si="43">IF(AND(BE14&gt;16250,BE14&lt;=24700),((BE14-16250)/0.65*-1)-18000,0)</f>
        <v>-21755.907249230771</v>
      </c>
      <c r="BH14" s="66">
        <f t="shared" ref="BH14" si="44">IF(AND(BE14&gt;24700,BE14&lt;=41520),((BE14-24700)/0.58*-1)-31000,0)</f>
        <v>0</v>
      </c>
      <c r="BI14" s="66">
        <f t="shared" ref="BI14" si="45">IF(AND(BE14&gt;41520,BE14&lt;=57120),((BE14-41520)/0.52*-1)-60000,0)</f>
        <v>0</v>
      </c>
      <c r="BJ14" s="66">
        <f t="shared" ref="BJ14" si="46">IF(AND(BE14&gt;57120,BE14&lt;=512120),((BE14-57120)/0.5*-1)-90000,0)</f>
        <v>0</v>
      </c>
      <c r="BK14" s="66">
        <f t="shared" ref="BK14" si="47">IF(BE14&gt;512120,((BE14-512120)/0.45*-1)-1000000,0)</f>
        <v>0</v>
      </c>
      <c r="BL14" s="22">
        <f>IF(BE14&gt;0,(MIN(BF14:BK14)*-1)-(192*0.35),0)</f>
        <v>21688.707249230771</v>
      </c>
      <c r="BM14" s="66">
        <f t="shared" ref="BM14:BM45" si="48">BL14/12</f>
        <v>1807.3922707692309</v>
      </c>
      <c r="BN14" s="66">
        <f t="shared" ref="BN14:BN78" si="49">IF(BM14&lt;1470,(MIN(BM14,$AG$3)/(1-0.1512))-MIN(BM14,$AG$3),0)</f>
        <v>0</v>
      </c>
      <c r="BO14" s="66">
        <f t="shared" ref="BO14" si="50">IF(AND(BM14&lt;1586,BM14&gt;=1470),(MIN(BM14,$AG$3)/(1-0.1612))-MIN(BM14,$AG$3),0)</f>
        <v>0</v>
      </c>
      <c r="BP14" s="66">
        <f t="shared" ref="BP14" si="51">IF(AND(BM14&lt;1698,BM14&gt;=1586),(MIN(BM14,$AG$3)/(1-0.1712))-MIN(BM14,$AG$3),0)</f>
        <v>0</v>
      </c>
      <c r="BQ14" s="66">
        <f t="shared" ref="BQ14" si="52">IF(BM14&gt;=1698,(MIN(BM14,$AG$3)/(1-0.1812))-MIN(BM14,$AG$3),0)</f>
        <v>399.974938279659</v>
      </c>
      <c r="BR14" s="66">
        <f t="shared" ref="BR14" si="53">MAX(BN14:BQ14)</f>
        <v>399.974938279659</v>
      </c>
      <c r="BS14" s="66">
        <f>VLOOKUP(V14,'AMS Tabelle Pauschalsätze'!A4:L103,8,TRUE)</f>
        <v>399.31</v>
      </c>
      <c r="BT14" s="66">
        <f>VLOOKUP(V14,'AMS Tabelle Pauschalsätze'!A4:L103,7,TRUE)</f>
        <v>2203.6799999999998</v>
      </c>
      <c r="BU14" s="73">
        <f>BT14</f>
        <v>2203.6799999999998</v>
      </c>
      <c r="BV14" s="73">
        <f>BU14+AR14+AS14-BS14</f>
        <v>3180.1261999999997</v>
      </c>
      <c r="BW14" s="73">
        <f>VLOOKUP(V14,'AMS Tabelle Pauschalsätze'!A4:L103,10,TRUE)</f>
        <v>3710.49</v>
      </c>
      <c r="BX14" s="65">
        <f t="shared" ref="BX14:BX45" si="54">AB14*4.33</f>
        <v>173.2</v>
      </c>
      <c r="BY14" s="65">
        <f t="shared" ref="BY14:BY45" si="55">F14/E14</f>
        <v>1</v>
      </c>
      <c r="BZ14" s="73">
        <f>ROUND((BW14/BX14)*BY14,2)</f>
        <v>21.42</v>
      </c>
      <c r="CA14" s="110">
        <f t="shared" ref="CA14:CA45" si="56">(BZ14*AH14)</f>
        <v>3338.9496000000004</v>
      </c>
      <c r="CB14" s="66"/>
      <c r="CC14" s="73">
        <f t="shared" ref="CC14:CC45" si="57">AD14*BU14</f>
        <v>220.36799999999999</v>
      </c>
      <c r="CD14" s="73">
        <f t="shared" ref="CD14" si="58">BU14-CC14</f>
        <v>1983.3119999999999</v>
      </c>
      <c r="CE14" s="73">
        <f t="shared" ref="CE14" si="59">CC14+CD14</f>
        <v>2203.6799999999998</v>
      </c>
      <c r="CF14" s="65"/>
      <c r="CG14" s="66">
        <f t="shared" ref="CG14" si="60">BW14</f>
        <v>3710.49</v>
      </c>
      <c r="CH14" s="66">
        <f t="shared" ref="CH14" si="61">CA14</f>
        <v>3338.9496000000004</v>
      </c>
      <c r="CI14" s="66">
        <f t="shared" ref="CI14" si="62">CG14-CH14</f>
        <v>371.54039999999941</v>
      </c>
    </row>
    <row r="15" spans="1:87" x14ac:dyDescent="0.25">
      <c r="A15" s="11">
        <v>2</v>
      </c>
      <c r="B15" s="37" t="s">
        <v>100</v>
      </c>
      <c r="C15" s="37" t="s">
        <v>14</v>
      </c>
      <c r="D15" s="38">
        <v>2000</v>
      </c>
      <c r="E15" s="109">
        <v>30</v>
      </c>
      <c r="F15" s="109">
        <v>40</v>
      </c>
      <c r="G15" s="109">
        <v>15</v>
      </c>
      <c r="H15" s="131">
        <f t="shared" ref="H15:H78" si="63">G15/E15</f>
        <v>0.5</v>
      </c>
      <c r="I15" s="20"/>
      <c r="J15" s="93">
        <f t="shared" ref="J15:J78" si="64">Z15</f>
        <v>2959.0166666666664</v>
      </c>
      <c r="K15" s="31">
        <f t="shared" ref="K15:K78" si="65">CG15</f>
        <v>2566.585</v>
      </c>
      <c r="L15" s="101">
        <f t="shared" ref="L15:L78" si="66">CH15</f>
        <v>1283.4120000000003</v>
      </c>
      <c r="M15" s="32">
        <f t="shared" ref="M15:M78" si="67">CI15</f>
        <v>1283.1729999999998</v>
      </c>
      <c r="N15" s="31">
        <f t="shared" ref="N15:N78" si="68">BZ15</f>
        <v>19.760000000000002</v>
      </c>
      <c r="O15" s="33"/>
      <c r="P15" s="31">
        <f t="shared" ref="P15:P78" si="69">BA15</f>
        <v>1469.1427200000001</v>
      </c>
      <c r="Q15" s="31">
        <f t="shared" ref="Q15:Q78" si="70">BB15</f>
        <v>1248.7713120000001</v>
      </c>
      <c r="R15" s="34">
        <f t="shared" ref="R15:R78" si="71">CC15</f>
        <v>771.495</v>
      </c>
      <c r="S15" s="34">
        <f t="shared" ref="S15:S78" si="72">CD15</f>
        <v>771.495</v>
      </c>
      <c r="T15" s="31">
        <f t="shared" ref="T15:T78" si="73">CE15</f>
        <v>1542.99</v>
      </c>
      <c r="U15" s="21"/>
      <c r="V15" s="21">
        <f>IF(D15&gt;=5370,5370,IF(D15&gt;0,ROUNDDOWN((D15-0.01)/50,0)*50+1,0))</f>
        <v>1951</v>
      </c>
      <c r="W15" s="11">
        <f t="shared" si="10"/>
        <v>27314</v>
      </c>
      <c r="X15" s="11">
        <f t="shared" si="11"/>
        <v>8194.1999999999989</v>
      </c>
      <c r="Y15" s="11">
        <f t="shared" ref="Y15:Y78" si="74">W15+X15</f>
        <v>35508.199999999997</v>
      </c>
      <c r="Z15" s="22">
        <f t="shared" si="13"/>
        <v>2959.0166666666664</v>
      </c>
      <c r="AA15" s="23">
        <f t="shared" ref="AA15:AA78" si="75">E15</f>
        <v>30</v>
      </c>
      <c r="AB15" s="24">
        <f t="shared" ref="AB15:AB78" si="76">F15</f>
        <v>40</v>
      </c>
      <c r="AC15" s="23">
        <f t="shared" ref="AC15:AC78" si="77">G15</f>
        <v>15</v>
      </c>
      <c r="AD15" s="25">
        <f t="shared" ref="AD15:AD78" si="78">AC15/AA15</f>
        <v>0.5</v>
      </c>
      <c r="AE15" s="25">
        <f t="shared" ref="AE15:AE78" si="79">1-(AC15/AA15)</f>
        <v>0.5</v>
      </c>
      <c r="AF15" s="11">
        <f t="shared" ref="AF15:AF78" si="80">AA15-AC15</f>
        <v>15</v>
      </c>
      <c r="AG15" s="65">
        <f t="shared" ref="AG15:AG78" si="81">ROUND(AC15*4.33,2)</f>
        <v>64.95</v>
      </c>
      <c r="AH15" s="65">
        <f t="shared" ref="AH15:AH78" si="82">ROUND(AF15*4.33,2)</f>
        <v>64.95</v>
      </c>
      <c r="AI15" s="26">
        <f t="shared" ref="AI15:AI78" si="83">IF(V15&lt;=1700,0.9,0)</f>
        <v>0</v>
      </c>
      <c r="AJ15" s="26">
        <f t="shared" ref="AJ15:AJ78" si="84">IF(AND(V15&gt;1700,V15&lt;=2685),0.85,0)</f>
        <v>0.85</v>
      </c>
      <c r="AK15" s="26">
        <f t="shared" ref="AK15:AK78" si="85">IF(AND(V15&gt;2685,V15&lt;=5370),0.8,0)</f>
        <v>0</v>
      </c>
      <c r="AL15" s="26">
        <f t="shared" ref="AL15:AL78" si="86">IF(V15&gt;5370,0.8,0)</f>
        <v>0</v>
      </c>
      <c r="AM15" s="26">
        <f t="shared" ref="AM15:AM78" si="87">IF(C15="ja",1,0)</f>
        <v>0</v>
      </c>
      <c r="AN15" s="27">
        <f t="shared" ref="AN15:AN78" si="88">MAX(AI15:AM15)</f>
        <v>0.85</v>
      </c>
      <c r="AO15" s="22">
        <f t="shared" ref="AO15:AO78" si="89">IF(V15&lt;1733,0,IF(AND(V15&gt;=1733,V15&lt;1891),V15*0.01,0))</f>
        <v>0</v>
      </c>
      <c r="AP15" s="22">
        <f t="shared" ref="AP15:AP78" si="90">IF(AND(V15&gt;=1891,V15&lt;2049),V15*0.02,IF(V15&gt;2049,MIN(V15,$AG$2)*0.03,0))</f>
        <v>39.020000000000003</v>
      </c>
      <c r="AQ15" s="22">
        <f t="shared" ref="AQ15:AQ78" si="91">MIN(V15,$AG$2)*0.1512</f>
        <v>294.99119999999999</v>
      </c>
      <c r="AR15" s="22">
        <f t="shared" ref="AR15:AR78" si="92">SUM(AO15:AQ15)</f>
        <v>334.01119999999997</v>
      </c>
      <c r="AS15" s="22">
        <f t="shared" ref="AS15:AS78" si="93">MIN(V15,$AG$2)*0.285</f>
        <v>556.03499999999997</v>
      </c>
      <c r="AT15" s="22">
        <f t="shared" ref="AT15:AT78" si="94">V15-AR15</f>
        <v>1616.9888000000001</v>
      </c>
      <c r="AU15" s="22">
        <f t="shared" si="32"/>
        <v>19211.865600000001</v>
      </c>
      <c r="AV15" s="11">
        <f t="shared" si="33"/>
        <v>-2174.1529600000003</v>
      </c>
      <c r="AW15" s="11">
        <f t="shared" ref="AW15:AW78" si="95">IF(AND(AU15&gt;31000,AU15&lt;=60000),((AU15-31000)*0.42)+6300,IF(AND(AU15&gt;60000,AU15&lt;=90000),((AU15-60000)*0.48)+18480,0))*-1</f>
        <v>0</v>
      </c>
      <c r="AX15" s="11">
        <f t="shared" ref="AX15:AX78" si="96">IF(AND(AU15&gt;90000,AU15&lt;=1000000),((AU15-90000)*0.5)+32880,IF(AU15&gt;1000000,((AU15-1000000)*0.55)+487880,0))*-1</f>
        <v>0</v>
      </c>
      <c r="AY15" s="11">
        <f t="shared" ref="AY15:AY78" si="97">IF(SUM(AV15:AX15)&lt;-400,400,IF(AND(SUM(AV15:AX15)&gt;-400,(SUM(AV15:AX15)&lt;0)),SUM(AV15:AX15)*-1,0))</f>
        <v>400</v>
      </c>
      <c r="AZ15" s="11">
        <f t="shared" ref="AZ15:AZ78" si="98">(MIN(AV15:AX15)+AY15)*-1</f>
        <v>1774.1529600000003</v>
      </c>
      <c r="BA15" s="11">
        <f t="shared" ref="BA15:BA78" si="99">V15-AR15-(AZ15/12)</f>
        <v>1469.1427200000001</v>
      </c>
      <c r="BB15" s="12">
        <f t="shared" ref="BB15:BB78" si="100">BA15*AN15</f>
        <v>1248.7713120000001</v>
      </c>
      <c r="BC15" s="11">
        <f t="shared" si="40"/>
        <v>14985.255744000002</v>
      </c>
      <c r="BD15" s="11">
        <f t="shared" ref="BD15:BD78" si="101">IF(BC15&lt;=11000,0,IF(AND(BC15&gt;11000,BC15&lt;=12600),(BC15-11000)*0.25,400))</f>
        <v>400</v>
      </c>
      <c r="BE15" s="11">
        <f t="shared" si="41"/>
        <v>14585.255744000002</v>
      </c>
      <c r="BF15" s="22">
        <f t="shared" si="42"/>
        <v>-15780.340992000001</v>
      </c>
      <c r="BG15" s="22">
        <f t="shared" ref="BG15:BG78" si="102">IF(AND(BE15&gt;16250,BE15&lt;=24700),((BE15-16250)/0.65*-1)-18000,0)</f>
        <v>0</v>
      </c>
      <c r="BH15" s="22">
        <f t="shared" ref="BH15:BH78" si="103">IF(AND(BE15&gt;24700,BE15&lt;=41520),((BE15-24700)/0.58*-1)-31000,0)</f>
        <v>0</v>
      </c>
      <c r="BI15" s="22">
        <f t="shared" ref="BI15:BI78" si="104">IF(AND(BE15&gt;41520,BE15&lt;=57120),((BE15-41520)/0.52*-1)-60000,0)</f>
        <v>0</v>
      </c>
      <c r="BJ15" s="22">
        <f t="shared" ref="BJ15:BJ78" si="105">IF(AND(BE15&gt;57120,BE15&lt;=512120),((BE15-57120)/0.5*-1)-90000,0)</f>
        <v>0</v>
      </c>
      <c r="BK15" s="22">
        <f t="shared" ref="BK15:BK78" si="106">IF(BE15&gt;512120,((BE15-512120)/0.45*-1)-1000000,0)</f>
        <v>0</v>
      </c>
      <c r="BL15" s="22">
        <f>IF(BE15&gt;0,(MIN(BF15:BK15)*-1)-(192*0.35),0)</f>
        <v>15713.140992000001</v>
      </c>
      <c r="BM15" s="22">
        <f t="shared" si="48"/>
        <v>1309.428416</v>
      </c>
      <c r="BN15" s="22">
        <f t="shared" si="49"/>
        <v>233.25350671442038</v>
      </c>
      <c r="BO15" s="22">
        <f t="shared" ref="BO15:BO78" si="107">IF(AND(BM15&lt;1586,BM15&gt;=1470),(MIN(BM15,$AG$3)/(1-0.1612))-MIN(BM15,$AG$3),0)</f>
        <v>0</v>
      </c>
      <c r="BP15" s="22">
        <f t="shared" ref="BP15:BP78" si="108">IF(AND(BM15&lt;1698,BM15&gt;=1586),(MIN(BM15,$AG$3)/(1-0.1712))-MIN(BM15,$AG$3),0)</f>
        <v>0</v>
      </c>
      <c r="BQ15" s="22">
        <f t="shared" ref="BQ15:BQ78" si="109">IF(BM15&gt;=1698,(MIN(BM15,$AG$3)/(1-0.1812))-MIN(BM15,$AG$3),0)</f>
        <v>0</v>
      </c>
      <c r="BR15" s="22">
        <f t="shared" ref="BR15:BR78" si="110">MAX(BN15:BQ15)</f>
        <v>233.25350671442038</v>
      </c>
      <c r="BS15" s="66">
        <f>VLOOKUP(V15,'AMS Tabelle Pauschalsätze'!A5:L104,8,TRUE)</f>
        <v>233.3</v>
      </c>
      <c r="BT15" s="66">
        <f>VLOOKUP(V15,'AMS Tabelle Pauschalsätze'!A5:L104,7,TRUE)</f>
        <v>1542.99</v>
      </c>
      <c r="BU15" s="73">
        <f t="shared" ref="BU15:BU78" si="111">BT15</f>
        <v>1542.99</v>
      </c>
      <c r="BV15" s="73">
        <f t="shared" ref="BV15:BV78" si="112">BU15+AR15+AS15-BS15</f>
        <v>2199.7361999999998</v>
      </c>
      <c r="BW15" s="73">
        <f>VLOOKUP(V15,'AMS Tabelle Pauschalsätze'!A5:L104,10,TRUE)</f>
        <v>2566.585</v>
      </c>
      <c r="BX15" s="11">
        <f t="shared" si="54"/>
        <v>173.2</v>
      </c>
      <c r="BY15" s="65">
        <f t="shared" si="55"/>
        <v>1.3333333333333333</v>
      </c>
      <c r="BZ15" s="73">
        <f t="shared" ref="BZ15:BZ78" si="113">ROUND((BW15/BX15)*BY15,2)</f>
        <v>19.760000000000002</v>
      </c>
      <c r="CA15" s="110">
        <f t="shared" si="56"/>
        <v>1283.4120000000003</v>
      </c>
      <c r="CB15" s="22"/>
      <c r="CC15" s="28">
        <f t="shared" si="57"/>
        <v>771.495</v>
      </c>
      <c r="CD15" s="28">
        <f t="shared" ref="CD15:CD78" si="114">BU15-CC15</f>
        <v>771.495</v>
      </c>
      <c r="CE15" s="28">
        <f t="shared" ref="CE15:CE78" si="115">CC15+CD15</f>
        <v>1542.99</v>
      </c>
      <c r="CF15" s="11"/>
      <c r="CG15" s="22">
        <f t="shared" ref="CG15:CG78" si="116">BW15</f>
        <v>2566.585</v>
      </c>
      <c r="CH15" s="22">
        <f t="shared" ref="CH15:CH78" si="117">CA15</f>
        <v>1283.4120000000003</v>
      </c>
      <c r="CI15" s="22">
        <f t="shared" ref="CI15:CI78" si="118">CG15-CH15</f>
        <v>1283.1729999999998</v>
      </c>
    </row>
    <row r="16" spans="1:87" x14ac:dyDescent="0.25">
      <c r="A16" s="11">
        <v>3</v>
      </c>
      <c r="B16" s="37" t="s">
        <v>101</v>
      </c>
      <c r="C16" s="37" t="s">
        <v>166</v>
      </c>
      <c r="D16" s="38">
        <v>1230</v>
      </c>
      <c r="E16" s="109">
        <v>40</v>
      </c>
      <c r="F16" s="109">
        <v>40</v>
      </c>
      <c r="G16" s="109">
        <v>3.85</v>
      </c>
      <c r="H16" s="131">
        <f t="shared" si="63"/>
        <v>9.6250000000000002E-2</v>
      </c>
      <c r="I16" s="20"/>
      <c r="J16" s="93">
        <f t="shared" si="64"/>
        <v>1821.5166666666667</v>
      </c>
      <c r="K16" s="31">
        <f t="shared" si="65"/>
        <v>1681.7033333333331</v>
      </c>
      <c r="L16" s="101">
        <f t="shared" si="66"/>
        <v>1519.9063000000001</v>
      </c>
      <c r="M16" s="32">
        <f t="shared" si="67"/>
        <v>161.79703333333305</v>
      </c>
      <c r="N16" s="31">
        <f t="shared" si="68"/>
        <v>9.7100000000000009</v>
      </c>
      <c r="O16" s="33"/>
      <c r="P16" s="31">
        <f t="shared" si="69"/>
        <v>1019.4087999999999</v>
      </c>
      <c r="Q16" s="31">
        <f t="shared" si="70"/>
        <v>1019.4087999999999</v>
      </c>
      <c r="R16" s="34">
        <f t="shared" si="71"/>
        <v>104.03662500000002</v>
      </c>
      <c r="S16" s="34">
        <f t="shared" si="72"/>
        <v>976.86337500000013</v>
      </c>
      <c r="T16" s="31">
        <f t="shared" si="73"/>
        <v>1080.9000000000001</v>
      </c>
      <c r="U16" s="21"/>
      <c r="V16" s="21">
        <f t="shared" ref="V16:V79" si="119">IF(D16&gt;=5370,5370,IF(D16&gt;0,ROUNDDOWN((D16-0.01)/50,0)*50+1,0))</f>
        <v>1201</v>
      </c>
      <c r="W16" s="11">
        <f t="shared" si="10"/>
        <v>16814</v>
      </c>
      <c r="X16" s="11">
        <f t="shared" si="11"/>
        <v>5044.2</v>
      </c>
      <c r="Y16" s="11">
        <f t="shared" si="74"/>
        <v>21858.2</v>
      </c>
      <c r="Z16" s="22">
        <f t="shared" si="13"/>
        <v>1821.5166666666667</v>
      </c>
      <c r="AA16" s="23">
        <f t="shared" si="75"/>
        <v>40</v>
      </c>
      <c r="AB16" s="24">
        <f t="shared" si="76"/>
        <v>40</v>
      </c>
      <c r="AC16" s="23">
        <f t="shared" si="77"/>
        <v>3.85</v>
      </c>
      <c r="AD16" s="25">
        <f t="shared" si="78"/>
        <v>9.6250000000000002E-2</v>
      </c>
      <c r="AE16" s="25">
        <f t="shared" si="79"/>
        <v>0.90375000000000005</v>
      </c>
      <c r="AF16" s="11">
        <f t="shared" si="80"/>
        <v>36.15</v>
      </c>
      <c r="AG16" s="65">
        <f t="shared" si="81"/>
        <v>16.670000000000002</v>
      </c>
      <c r="AH16" s="65">
        <f t="shared" si="82"/>
        <v>156.53</v>
      </c>
      <c r="AI16" s="26">
        <f t="shared" si="83"/>
        <v>0.9</v>
      </c>
      <c r="AJ16" s="26">
        <f t="shared" si="84"/>
        <v>0</v>
      </c>
      <c r="AK16" s="26">
        <f t="shared" si="85"/>
        <v>0</v>
      </c>
      <c r="AL16" s="26">
        <f t="shared" si="86"/>
        <v>0</v>
      </c>
      <c r="AM16" s="26">
        <f t="shared" si="87"/>
        <v>1</v>
      </c>
      <c r="AN16" s="27">
        <f t="shared" si="88"/>
        <v>1</v>
      </c>
      <c r="AO16" s="22">
        <f t="shared" si="89"/>
        <v>0</v>
      </c>
      <c r="AP16" s="22">
        <f t="shared" si="90"/>
        <v>0</v>
      </c>
      <c r="AQ16" s="22">
        <f t="shared" si="91"/>
        <v>181.59120000000001</v>
      </c>
      <c r="AR16" s="22">
        <f t="shared" si="92"/>
        <v>181.59120000000001</v>
      </c>
      <c r="AS16" s="22">
        <f t="shared" si="93"/>
        <v>342.28499999999997</v>
      </c>
      <c r="AT16" s="22">
        <f t="shared" si="94"/>
        <v>1019.4087999999999</v>
      </c>
      <c r="AU16" s="22">
        <f t="shared" si="32"/>
        <v>12040.905599999998</v>
      </c>
      <c r="AV16" s="11">
        <f t="shared" si="33"/>
        <v>-260.22639999999956</v>
      </c>
      <c r="AW16" s="11">
        <f t="shared" si="95"/>
        <v>0</v>
      </c>
      <c r="AX16" s="11">
        <f t="shared" si="96"/>
        <v>0</v>
      </c>
      <c r="AY16" s="11">
        <f t="shared" si="97"/>
        <v>260.22639999999956</v>
      </c>
      <c r="AZ16" s="11">
        <f t="shared" si="98"/>
        <v>0</v>
      </c>
      <c r="BA16" s="11">
        <f t="shared" si="99"/>
        <v>1019.4087999999999</v>
      </c>
      <c r="BB16" s="12">
        <f t="shared" si="100"/>
        <v>1019.4087999999999</v>
      </c>
      <c r="BC16" s="11">
        <f t="shared" si="40"/>
        <v>12232.905599999998</v>
      </c>
      <c r="BD16" s="11">
        <f t="shared" si="101"/>
        <v>308.22639999999956</v>
      </c>
      <c r="BE16" s="11">
        <f t="shared" si="41"/>
        <v>11924.679199999999</v>
      </c>
      <c r="BF16" s="22">
        <f t="shared" si="42"/>
        <v>-12232.905599999998</v>
      </c>
      <c r="BG16" s="22">
        <f t="shared" si="102"/>
        <v>0</v>
      </c>
      <c r="BH16" s="22">
        <f t="shared" si="103"/>
        <v>0</v>
      </c>
      <c r="BI16" s="22">
        <f t="shared" si="104"/>
        <v>0</v>
      </c>
      <c r="BJ16" s="22">
        <f t="shared" si="105"/>
        <v>0</v>
      </c>
      <c r="BK16" s="22">
        <f t="shared" si="106"/>
        <v>0</v>
      </c>
      <c r="BL16" s="22">
        <f t="shared" ref="BL16:BL79" si="120">IF(BE16&gt;0,(MIN(BF16:BK16)*-1)-(192*0.35),0)</f>
        <v>12165.705599999998</v>
      </c>
      <c r="BM16" s="22">
        <f t="shared" si="48"/>
        <v>1013.8087999999998</v>
      </c>
      <c r="BN16" s="22">
        <f t="shared" si="49"/>
        <v>180.59365051837881</v>
      </c>
      <c r="BO16" s="22">
        <f t="shared" si="107"/>
        <v>0</v>
      </c>
      <c r="BP16" s="22">
        <f t="shared" si="108"/>
        <v>0</v>
      </c>
      <c r="BQ16" s="22">
        <f t="shared" si="109"/>
        <v>0</v>
      </c>
      <c r="BR16" s="22">
        <f t="shared" si="110"/>
        <v>180.59365051837881</v>
      </c>
      <c r="BS16" s="66">
        <f>VLOOKUP(V16,'AMS Tabelle Pauschalsätze'!A6:L105,8,TRUE)</f>
        <v>163.43</v>
      </c>
      <c r="BT16" s="66">
        <f>VLOOKUP(V16,'AMS Tabelle Pauschalsätze'!A6:L105,7,TRUE)</f>
        <v>1080.9000000000001</v>
      </c>
      <c r="BU16" s="73">
        <f t="shared" si="111"/>
        <v>1080.9000000000001</v>
      </c>
      <c r="BV16" s="73">
        <f t="shared" si="112"/>
        <v>1441.3462000000002</v>
      </c>
      <c r="BW16" s="73">
        <f>VLOOKUP(V16,'AMS Tabelle Pauschalsätze'!A6:L105,10,TRUE)</f>
        <v>1681.7033333333331</v>
      </c>
      <c r="BX16" s="11">
        <f t="shared" si="54"/>
        <v>173.2</v>
      </c>
      <c r="BY16" s="65">
        <f t="shared" si="55"/>
        <v>1</v>
      </c>
      <c r="BZ16" s="73">
        <f t="shared" si="113"/>
        <v>9.7100000000000009</v>
      </c>
      <c r="CA16" s="110">
        <f t="shared" si="56"/>
        <v>1519.9063000000001</v>
      </c>
      <c r="CB16" s="22"/>
      <c r="CC16" s="28">
        <f t="shared" si="57"/>
        <v>104.03662500000002</v>
      </c>
      <c r="CD16" s="28">
        <f t="shared" si="114"/>
        <v>976.86337500000013</v>
      </c>
      <c r="CE16" s="28">
        <f t="shared" si="115"/>
        <v>1080.9000000000001</v>
      </c>
      <c r="CF16" s="11"/>
      <c r="CG16" s="22">
        <f t="shared" si="116"/>
        <v>1681.7033333333331</v>
      </c>
      <c r="CH16" s="22">
        <f t="shared" si="117"/>
        <v>1519.9063000000001</v>
      </c>
      <c r="CI16" s="22">
        <f t="shared" si="118"/>
        <v>161.79703333333305</v>
      </c>
    </row>
    <row r="17" spans="1:87" x14ac:dyDescent="0.25">
      <c r="A17" s="11">
        <v>4</v>
      </c>
      <c r="B17" s="37" t="s">
        <v>177</v>
      </c>
      <c r="C17" s="37" t="s">
        <v>14</v>
      </c>
      <c r="D17" s="38">
        <v>4000</v>
      </c>
      <c r="E17" s="109">
        <v>38.5</v>
      </c>
      <c r="F17" s="109">
        <v>38.5</v>
      </c>
      <c r="G17" s="109">
        <v>3.85</v>
      </c>
      <c r="H17" s="131">
        <f t="shared" si="63"/>
        <v>0.1</v>
      </c>
      <c r="I17" s="20"/>
      <c r="J17" s="93">
        <f t="shared" si="64"/>
        <v>5992.3499999999995</v>
      </c>
      <c r="K17" s="31">
        <f t="shared" si="65"/>
        <v>4954.8333333333339</v>
      </c>
      <c r="L17" s="101">
        <f t="shared" si="66"/>
        <v>4458.8915999999999</v>
      </c>
      <c r="M17" s="32">
        <f t="shared" si="67"/>
        <v>495.94173333333401</v>
      </c>
      <c r="N17" s="31">
        <f t="shared" si="68"/>
        <v>29.72</v>
      </c>
      <c r="O17" s="33"/>
      <c r="P17" s="31">
        <f t="shared" si="69"/>
        <v>2476.3990373333331</v>
      </c>
      <c r="Q17" s="31">
        <f t="shared" si="70"/>
        <v>1981.1192298666665</v>
      </c>
      <c r="R17" s="34">
        <f t="shared" si="71"/>
        <v>293.68</v>
      </c>
      <c r="S17" s="34">
        <f t="shared" si="72"/>
        <v>2643.1200000000003</v>
      </c>
      <c r="T17" s="31">
        <f t="shared" si="73"/>
        <v>2936.8</v>
      </c>
      <c r="U17" s="21"/>
      <c r="V17" s="21">
        <f t="shared" si="119"/>
        <v>3951</v>
      </c>
      <c r="W17" s="11">
        <f t="shared" si="10"/>
        <v>55314</v>
      </c>
      <c r="X17" s="11">
        <f t="shared" si="11"/>
        <v>16594.2</v>
      </c>
      <c r="Y17" s="11">
        <f t="shared" si="74"/>
        <v>71908.2</v>
      </c>
      <c r="Z17" s="22">
        <f t="shared" si="13"/>
        <v>5992.3499999999995</v>
      </c>
      <c r="AA17" s="23">
        <f t="shared" si="75"/>
        <v>38.5</v>
      </c>
      <c r="AB17" s="24">
        <f t="shared" si="76"/>
        <v>38.5</v>
      </c>
      <c r="AC17" s="23">
        <f t="shared" si="77"/>
        <v>3.85</v>
      </c>
      <c r="AD17" s="25">
        <f t="shared" si="78"/>
        <v>0.1</v>
      </c>
      <c r="AE17" s="25">
        <f t="shared" si="79"/>
        <v>0.9</v>
      </c>
      <c r="AF17" s="11">
        <f t="shared" si="80"/>
        <v>34.65</v>
      </c>
      <c r="AG17" s="65">
        <f t="shared" si="81"/>
        <v>16.670000000000002</v>
      </c>
      <c r="AH17" s="65">
        <f t="shared" si="82"/>
        <v>150.03</v>
      </c>
      <c r="AI17" s="26">
        <f t="shared" si="83"/>
        <v>0</v>
      </c>
      <c r="AJ17" s="26">
        <f t="shared" si="84"/>
        <v>0</v>
      </c>
      <c r="AK17" s="26">
        <f t="shared" si="85"/>
        <v>0.8</v>
      </c>
      <c r="AL17" s="26">
        <f t="shared" si="86"/>
        <v>0</v>
      </c>
      <c r="AM17" s="26">
        <f t="shared" si="87"/>
        <v>0</v>
      </c>
      <c r="AN17" s="27">
        <f t="shared" si="88"/>
        <v>0.8</v>
      </c>
      <c r="AO17" s="22">
        <f t="shared" si="89"/>
        <v>0</v>
      </c>
      <c r="AP17" s="22">
        <f t="shared" si="90"/>
        <v>118.53</v>
      </c>
      <c r="AQ17" s="22">
        <f t="shared" si="91"/>
        <v>597.39120000000003</v>
      </c>
      <c r="AR17" s="22">
        <f t="shared" si="92"/>
        <v>715.9212</v>
      </c>
      <c r="AS17" s="22">
        <f t="shared" si="93"/>
        <v>1126.0349999999999</v>
      </c>
      <c r="AT17" s="22">
        <f t="shared" si="94"/>
        <v>3235.0788000000002</v>
      </c>
      <c r="AU17" s="22">
        <f t="shared" si="32"/>
        <v>38628.945600000006</v>
      </c>
      <c r="AV17" s="11">
        <f t="shared" si="33"/>
        <v>0</v>
      </c>
      <c r="AW17" s="11">
        <f t="shared" si="95"/>
        <v>-9504.1571520000034</v>
      </c>
      <c r="AX17" s="11">
        <f t="shared" si="96"/>
        <v>0</v>
      </c>
      <c r="AY17" s="11">
        <f t="shared" si="97"/>
        <v>400</v>
      </c>
      <c r="AZ17" s="11">
        <f t="shared" si="98"/>
        <v>9104.1571520000034</v>
      </c>
      <c r="BA17" s="11">
        <f t="shared" si="99"/>
        <v>2476.3990373333331</v>
      </c>
      <c r="BB17" s="12">
        <f t="shared" si="100"/>
        <v>1981.1192298666665</v>
      </c>
      <c r="BC17" s="11">
        <f t="shared" si="40"/>
        <v>23773.430758399998</v>
      </c>
      <c r="BD17" s="11">
        <f t="shared" si="101"/>
        <v>400</v>
      </c>
      <c r="BE17" s="11">
        <f t="shared" si="41"/>
        <v>23373.430758399998</v>
      </c>
      <c r="BF17" s="22">
        <f t="shared" si="42"/>
        <v>0</v>
      </c>
      <c r="BG17" s="22">
        <f t="shared" si="102"/>
        <v>-28959.124243692306</v>
      </c>
      <c r="BH17" s="22">
        <f t="shared" si="103"/>
        <v>0</v>
      </c>
      <c r="BI17" s="22">
        <f t="shared" si="104"/>
        <v>0</v>
      </c>
      <c r="BJ17" s="22">
        <f t="shared" si="105"/>
        <v>0</v>
      </c>
      <c r="BK17" s="22">
        <f t="shared" si="106"/>
        <v>0</v>
      </c>
      <c r="BL17" s="22">
        <f t="shared" si="120"/>
        <v>28891.924243692305</v>
      </c>
      <c r="BM17" s="22">
        <f t="shared" si="48"/>
        <v>2407.6603536410253</v>
      </c>
      <c r="BN17" s="22">
        <f t="shared" si="49"/>
        <v>0</v>
      </c>
      <c r="BO17" s="22">
        <f t="shared" si="107"/>
        <v>0</v>
      </c>
      <c r="BP17" s="22">
        <f t="shared" si="108"/>
        <v>0</v>
      </c>
      <c r="BQ17" s="22">
        <f t="shared" si="109"/>
        <v>532.81394245206866</v>
      </c>
      <c r="BR17" s="22">
        <f t="shared" si="110"/>
        <v>532.81394245206866</v>
      </c>
      <c r="BS17" s="66">
        <f>VLOOKUP(V17,'AMS Tabelle Pauschalsätze'!A7:L106,8,TRUE)</f>
        <v>532.15</v>
      </c>
      <c r="BT17" s="66">
        <f>VLOOKUP(V17,'AMS Tabelle Pauschalsätze'!A7:L106,7,TRUE)</f>
        <v>2936.8</v>
      </c>
      <c r="BU17" s="73">
        <f t="shared" si="111"/>
        <v>2936.8</v>
      </c>
      <c r="BV17" s="73">
        <f t="shared" si="112"/>
        <v>4246.6062000000002</v>
      </c>
      <c r="BW17" s="73">
        <f>VLOOKUP(V17,'AMS Tabelle Pauschalsätze'!A7:L106,10,TRUE)</f>
        <v>4954.8333333333339</v>
      </c>
      <c r="BX17" s="11">
        <f t="shared" si="54"/>
        <v>166.70500000000001</v>
      </c>
      <c r="BY17" s="65">
        <f t="shared" si="55"/>
        <v>1</v>
      </c>
      <c r="BZ17" s="73">
        <f t="shared" si="113"/>
        <v>29.72</v>
      </c>
      <c r="CA17" s="110">
        <f t="shared" si="56"/>
        <v>4458.8915999999999</v>
      </c>
      <c r="CB17" s="22"/>
      <c r="CC17" s="28">
        <f t="shared" si="57"/>
        <v>293.68</v>
      </c>
      <c r="CD17" s="28">
        <f t="shared" si="114"/>
        <v>2643.1200000000003</v>
      </c>
      <c r="CE17" s="28">
        <f t="shared" si="115"/>
        <v>2936.8</v>
      </c>
      <c r="CF17" s="11"/>
      <c r="CG17" s="22">
        <f t="shared" si="116"/>
        <v>4954.8333333333339</v>
      </c>
      <c r="CH17" s="22">
        <f t="shared" si="117"/>
        <v>4458.8915999999999</v>
      </c>
      <c r="CI17" s="22">
        <f t="shared" si="118"/>
        <v>495.94173333333401</v>
      </c>
    </row>
    <row r="18" spans="1:87" x14ac:dyDescent="0.25">
      <c r="A18" s="11">
        <v>5</v>
      </c>
      <c r="B18" s="37" t="s">
        <v>186</v>
      </c>
      <c r="C18" s="37" t="s">
        <v>14</v>
      </c>
      <c r="D18" s="38">
        <v>1600</v>
      </c>
      <c r="E18" s="109">
        <v>40</v>
      </c>
      <c r="F18" s="109">
        <v>40</v>
      </c>
      <c r="G18" s="109">
        <v>15</v>
      </c>
      <c r="H18" s="131">
        <f t="shared" si="63"/>
        <v>0.375</v>
      </c>
      <c r="I18" s="20"/>
      <c r="J18" s="93">
        <f t="shared" si="64"/>
        <v>2352.35</v>
      </c>
      <c r="K18" s="31">
        <f t="shared" si="65"/>
        <v>2130.3449999999998</v>
      </c>
      <c r="L18" s="101">
        <f t="shared" si="66"/>
        <v>1331.4750000000001</v>
      </c>
      <c r="M18" s="32">
        <f t="shared" si="67"/>
        <v>798.86999999999966</v>
      </c>
      <c r="N18" s="31">
        <f t="shared" si="68"/>
        <v>12.3</v>
      </c>
      <c r="O18" s="33"/>
      <c r="P18" s="31">
        <f t="shared" si="69"/>
        <v>1253.8666000000001</v>
      </c>
      <c r="Q18" s="31">
        <f t="shared" si="70"/>
        <v>1128.4799400000002</v>
      </c>
      <c r="R18" s="34">
        <f t="shared" si="71"/>
        <v>507.76499999999999</v>
      </c>
      <c r="S18" s="34">
        <f t="shared" si="72"/>
        <v>846.27499999999998</v>
      </c>
      <c r="T18" s="31">
        <f t="shared" si="73"/>
        <v>1354.04</v>
      </c>
      <c r="U18" s="21"/>
      <c r="V18" s="21">
        <f t="shared" si="119"/>
        <v>1551</v>
      </c>
      <c r="W18" s="11">
        <f t="shared" si="10"/>
        <v>21714</v>
      </c>
      <c r="X18" s="11">
        <f t="shared" si="11"/>
        <v>6514.2</v>
      </c>
      <c r="Y18" s="11">
        <f t="shared" si="74"/>
        <v>28228.2</v>
      </c>
      <c r="Z18" s="22">
        <f t="shared" si="13"/>
        <v>2352.35</v>
      </c>
      <c r="AA18" s="23">
        <f t="shared" si="75"/>
        <v>40</v>
      </c>
      <c r="AB18" s="24">
        <f t="shared" si="76"/>
        <v>40</v>
      </c>
      <c r="AC18" s="23">
        <f t="shared" si="77"/>
        <v>15</v>
      </c>
      <c r="AD18" s="25">
        <f t="shared" si="78"/>
        <v>0.375</v>
      </c>
      <c r="AE18" s="25">
        <f t="shared" si="79"/>
        <v>0.625</v>
      </c>
      <c r="AF18" s="11">
        <f t="shared" si="80"/>
        <v>25</v>
      </c>
      <c r="AG18" s="65">
        <f t="shared" si="81"/>
        <v>64.95</v>
      </c>
      <c r="AH18" s="65">
        <f t="shared" si="82"/>
        <v>108.25</v>
      </c>
      <c r="AI18" s="26">
        <f t="shared" si="83"/>
        <v>0.9</v>
      </c>
      <c r="AJ18" s="26">
        <f t="shared" si="84"/>
        <v>0</v>
      </c>
      <c r="AK18" s="26">
        <f t="shared" si="85"/>
        <v>0</v>
      </c>
      <c r="AL18" s="26">
        <f t="shared" si="86"/>
        <v>0</v>
      </c>
      <c r="AM18" s="26">
        <f t="shared" si="87"/>
        <v>0</v>
      </c>
      <c r="AN18" s="27">
        <f t="shared" si="88"/>
        <v>0.9</v>
      </c>
      <c r="AO18" s="22">
        <f t="shared" si="89"/>
        <v>0</v>
      </c>
      <c r="AP18" s="22">
        <f t="shared" si="90"/>
        <v>0</v>
      </c>
      <c r="AQ18" s="22">
        <f t="shared" si="91"/>
        <v>234.5112</v>
      </c>
      <c r="AR18" s="22">
        <f t="shared" si="92"/>
        <v>234.5112</v>
      </c>
      <c r="AS18" s="22">
        <f t="shared" si="93"/>
        <v>442.03499999999997</v>
      </c>
      <c r="AT18" s="22">
        <f t="shared" si="94"/>
        <v>1316.4888000000001</v>
      </c>
      <c r="AU18" s="22">
        <f t="shared" si="32"/>
        <v>15605.865600000001</v>
      </c>
      <c r="AV18" s="11">
        <f t="shared" si="33"/>
        <v>-1151.4664000000002</v>
      </c>
      <c r="AW18" s="11">
        <f t="shared" si="95"/>
        <v>0</v>
      </c>
      <c r="AX18" s="11">
        <f t="shared" si="96"/>
        <v>0</v>
      </c>
      <c r="AY18" s="11">
        <f t="shared" si="97"/>
        <v>400</v>
      </c>
      <c r="AZ18" s="11">
        <f t="shared" si="98"/>
        <v>751.46640000000025</v>
      </c>
      <c r="BA18" s="11">
        <f t="shared" si="99"/>
        <v>1253.8666000000001</v>
      </c>
      <c r="BB18" s="12">
        <f t="shared" si="100"/>
        <v>1128.4799400000002</v>
      </c>
      <c r="BC18" s="11">
        <f t="shared" si="40"/>
        <v>13541.759280000002</v>
      </c>
      <c r="BD18" s="11">
        <f t="shared" si="101"/>
        <v>400</v>
      </c>
      <c r="BE18" s="11">
        <f t="shared" si="41"/>
        <v>13141.759280000002</v>
      </c>
      <c r="BF18" s="22">
        <f t="shared" si="42"/>
        <v>-13855.679040000003</v>
      </c>
      <c r="BG18" s="22">
        <f t="shared" si="102"/>
        <v>0</v>
      </c>
      <c r="BH18" s="22">
        <f t="shared" si="103"/>
        <v>0</v>
      </c>
      <c r="BI18" s="22">
        <f t="shared" si="104"/>
        <v>0</v>
      </c>
      <c r="BJ18" s="22">
        <f t="shared" si="105"/>
        <v>0</v>
      </c>
      <c r="BK18" s="22">
        <f t="shared" si="106"/>
        <v>0</v>
      </c>
      <c r="BL18" s="22">
        <f t="shared" si="120"/>
        <v>13788.479040000002</v>
      </c>
      <c r="BM18" s="22">
        <f t="shared" si="48"/>
        <v>1149.0399200000002</v>
      </c>
      <c r="BN18" s="22">
        <f t="shared" si="49"/>
        <v>204.68288867106503</v>
      </c>
      <c r="BO18" s="22">
        <f t="shared" si="107"/>
        <v>0</v>
      </c>
      <c r="BP18" s="22">
        <f t="shared" si="108"/>
        <v>0</v>
      </c>
      <c r="BQ18" s="22">
        <f t="shared" si="109"/>
        <v>0</v>
      </c>
      <c r="BR18" s="22">
        <f t="shared" si="110"/>
        <v>204.68288867106503</v>
      </c>
      <c r="BS18" s="66">
        <f>VLOOKUP(V18,'AMS Tabelle Pauschalsätze'!A8:L107,8,TRUE)</f>
        <v>204.73</v>
      </c>
      <c r="BT18" s="66">
        <f>VLOOKUP(V18,'AMS Tabelle Pauschalsätze'!A8:L107,7,TRUE)</f>
        <v>1354.04</v>
      </c>
      <c r="BU18" s="73">
        <f t="shared" si="111"/>
        <v>1354.04</v>
      </c>
      <c r="BV18" s="73">
        <f t="shared" si="112"/>
        <v>1825.8561999999997</v>
      </c>
      <c r="BW18" s="73">
        <f>VLOOKUP(V18,'AMS Tabelle Pauschalsätze'!A8:L107,10,TRUE)</f>
        <v>2130.3449999999998</v>
      </c>
      <c r="BX18" s="11">
        <f t="shared" si="54"/>
        <v>173.2</v>
      </c>
      <c r="BY18" s="65">
        <f t="shared" si="55"/>
        <v>1</v>
      </c>
      <c r="BZ18" s="73">
        <f t="shared" si="113"/>
        <v>12.3</v>
      </c>
      <c r="CA18" s="110">
        <f t="shared" si="56"/>
        <v>1331.4750000000001</v>
      </c>
      <c r="CB18" s="22"/>
      <c r="CC18" s="28">
        <f t="shared" si="57"/>
        <v>507.76499999999999</v>
      </c>
      <c r="CD18" s="28">
        <f t="shared" si="114"/>
        <v>846.27499999999998</v>
      </c>
      <c r="CE18" s="28">
        <f t="shared" si="115"/>
        <v>1354.04</v>
      </c>
      <c r="CF18" s="11"/>
      <c r="CG18" s="22">
        <f t="shared" si="116"/>
        <v>2130.3449999999998</v>
      </c>
      <c r="CH18" s="22">
        <f t="shared" si="117"/>
        <v>1331.4750000000001</v>
      </c>
      <c r="CI18" s="22">
        <f t="shared" si="118"/>
        <v>798.86999999999966</v>
      </c>
    </row>
    <row r="19" spans="1:87" x14ac:dyDescent="0.25">
      <c r="A19" s="11">
        <v>6</v>
      </c>
      <c r="B19" s="37" t="s">
        <v>188</v>
      </c>
      <c r="C19" s="37" t="s">
        <v>14</v>
      </c>
      <c r="D19" s="38">
        <v>2300</v>
      </c>
      <c r="E19" s="109">
        <v>40</v>
      </c>
      <c r="F19" s="109">
        <v>40</v>
      </c>
      <c r="G19" s="109">
        <v>4</v>
      </c>
      <c r="H19" s="131">
        <f t="shared" si="63"/>
        <v>0.1</v>
      </c>
      <c r="I19" s="20"/>
      <c r="J19" s="93">
        <f t="shared" si="64"/>
        <v>3414.0166666666664</v>
      </c>
      <c r="K19" s="31">
        <f t="shared" si="65"/>
        <v>2946.9066666666668</v>
      </c>
      <c r="L19" s="101">
        <f t="shared" si="66"/>
        <v>2651.5188000000003</v>
      </c>
      <c r="M19" s="32">
        <f t="shared" si="67"/>
        <v>295.38786666666647</v>
      </c>
      <c r="N19" s="31">
        <f t="shared" si="68"/>
        <v>17.010000000000002</v>
      </c>
      <c r="O19" s="33"/>
      <c r="P19" s="31">
        <f t="shared" si="69"/>
        <v>1616.1272200000001</v>
      </c>
      <c r="Q19" s="31">
        <f t="shared" si="70"/>
        <v>1373.7081370000001</v>
      </c>
      <c r="R19" s="34">
        <f t="shared" si="71"/>
        <v>175.99900000000002</v>
      </c>
      <c r="S19" s="34">
        <f t="shared" si="72"/>
        <v>1583.991</v>
      </c>
      <c r="T19" s="31">
        <f t="shared" si="73"/>
        <v>1759.99</v>
      </c>
      <c r="U19" s="21"/>
      <c r="V19" s="21">
        <f t="shared" si="119"/>
        <v>2251</v>
      </c>
      <c r="W19" s="11">
        <f t="shared" si="10"/>
        <v>31514</v>
      </c>
      <c r="X19" s="11">
        <f t="shared" si="11"/>
        <v>9454.1999999999989</v>
      </c>
      <c r="Y19" s="11">
        <f t="shared" si="74"/>
        <v>40968.199999999997</v>
      </c>
      <c r="Z19" s="22">
        <f t="shared" si="13"/>
        <v>3414.0166666666664</v>
      </c>
      <c r="AA19" s="23">
        <f t="shared" si="75"/>
        <v>40</v>
      </c>
      <c r="AB19" s="24">
        <f t="shared" si="76"/>
        <v>40</v>
      </c>
      <c r="AC19" s="23">
        <f t="shared" si="77"/>
        <v>4</v>
      </c>
      <c r="AD19" s="25">
        <f t="shared" si="78"/>
        <v>0.1</v>
      </c>
      <c r="AE19" s="25">
        <f t="shared" si="79"/>
        <v>0.9</v>
      </c>
      <c r="AF19" s="11">
        <f t="shared" si="80"/>
        <v>36</v>
      </c>
      <c r="AG19" s="65">
        <f t="shared" si="81"/>
        <v>17.32</v>
      </c>
      <c r="AH19" s="65">
        <f t="shared" si="82"/>
        <v>155.88</v>
      </c>
      <c r="AI19" s="26">
        <f t="shared" si="83"/>
        <v>0</v>
      </c>
      <c r="AJ19" s="26">
        <f t="shared" si="84"/>
        <v>0.85</v>
      </c>
      <c r="AK19" s="26">
        <f t="shared" si="85"/>
        <v>0</v>
      </c>
      <c r="AL19" s="26">
        <f t="shared" si="86"/>
        <v>0</v>
      </c>
      <c r="AM19" s="26">
        <f t="shared" si="87"/>
        <v>0</v>
      </c>
      <c r="AN19" s="27">
        <f t="shared" si="88"/>
        <v>0.85</v>
      </c>
      <c r="AO19" s="22">
        <f t="shared" si="89"/>
        <v>0</v>
      </c>
      <c r="AP19" s="22">
        <f t="shared" si="90"/>
        <v>67.53</v>
      </c>
      <c r="AQ19" s="22">
        <f t="shared" si="91"/>
        <v>340.35120000000001</v>
      </c>
      <c r="AR19" s="22">
        <f t="shared" si="92"/>
        <v>407.88120000000004</v>
      </c>
      <c r="AS19" s="22">
        <f t="shared" si="93"/>
        <v>641.53499999999997</v>
      </c>
      <c r="AT19" s="22">
        <f t="shared" si="94"/>
        <v>1843.1188</v>
      </c>
      <c r="AU19" s="22">
        <f t="shared" si="32"/>
        <v>21925.425599999999</v>
      </c>
      <c r="AV19" s="11">
        <f t="shared" si="33"/>
        <v>-3123.8989599999995</v>
      </c>
      <c r="AW19" s="11">
        <f t="shared" si="95"/>
        <v>0</v>
      </c>
      <c r="AX19" s="11">
        <f t="shared" si="96"/>
        <v>0</v>
      </c>
      <c r="AY19" s="11">
        <f t="shared" si="97"/>
        <v>400</v>
      </c>
      <c r="AZ19" s="11">
        <f t="shared" si="98"/>
        <v>2723.8989599999995</v>
      </c>
      <c r="BA19" s="11">
        <f t="shared" si="99"/>
        <v>1616.1272200000001</v>
      </c>
      <c r="BB19" s="12">
        <f t="shared" si="100"/>
        <v>1373.7081370000001</v>
      </c>
      <c r="BC19" s="11">
        <f t="shared" si="40"/>
        <v>16484.497644000003</v>
      </c>
      <c r="BD19" s="11">
        <f t="shared" si="101"/>
        <v>400</v>
      </c>
      <c r="BE19" s="11">
        <f t="shared" si="41"/>
        <v>16084.497644000003</v>
      </c>
      <c r="BF19" s="22">
        <f t="shared" si="42"/>
        <v>-17779.330192000005</v>
      </c>
      <c r="BG19" s="22">
        <f t="shared" si="102"/>
        <v>0</v>
      </c>
      <c r="BH19" s="22">
        <f t="shared" si="103"/>
        <v>0</v>
      </c>
      <c r="BI19" s="22">
        <f t="shared" si="104"/>
        <v>0</v>
      </c>
      <c r="BJ19" s="22">
        <f t="shared" si="105"/>
        <v>0</v>
      </c>
      <c r="BK19" s="22">
        <f t="shared" si="106"/>
        <v>0</v>
      </c>
      <c r="BL19" s="22">
        <f t="shared" si="120"/>
        <v>17712.130192000004</v>
      </c>
      <c r="BM19" s="22">
        <f t="shared" si="48"/>
        <v>1476.0108493333337</v>
      </c>
      <c r="BN19" s="22">
        <f t="shared" si="49"/>
        <v>0</v>
      </c>
      <c r="BO19" s="22">
        <f t="shared" si="107"/>
        <v>283.65873737784136</v>
      </c>
      <c r="BP19" s="22">
        <f t="shared" si="108"/>
        <v>0</v>
      </c>
      <c r="BQ19" s="22">
        <f t="shared" si="109"/>
        <v>0</v>
      </c>
      <c r="BR19" s="22">
        <f t="shared" si="110"/>
        <v>283.65873737784136</v>
      </c>
      <c r="BS19" s="66">
        <f>VLOOKUP(V19,'AMS Tabelle Pauschalsätze'!A9:L108,8,TRUE)</f>
        <v>283.70999999999998</v>
      </c>
      <c r="BT19" s="66">
        <f>VLOOKUP(V19,'AMS Tabelle Pauschalsätze'!A9:L108,7,TRUE)</f>
        <v>1759.99</v>
      </c>
      <c r="BU19" s="73">
        <f t="shared" si="111"/>
        <v>1759.99</v>
      </c>
      <c r="BV19" s="73">
        <f t="shared" si="112"/>
        <v>2525.6961999999999</v>
      </c>
      <c r="BW19" s="73">
        <f>VLOOKUP(V19,'AMS Tabelle Pauschalsätze'!A9:L108,10,TRUE)</f>
        <v>2946.9066666666668</v>
      </c>
      <c r="BX19" s="11">
        <f t="shared" si="54"/>
        <v>173.2</v>
      </c>
      <c r="BY19" s="65">
        <f t="shared" si="55"/>
        <v>1</v>
      </c>
      <c r="BZ19" s="73">
        <f t="shared" si="113"/>
        <v>17.010000000000002</v>
      </c>
      <c r="CA19" s="110">
        <f t="shared" si="56"/>
        <v>2651.5188000000003</v>
      </c>
      <c r="CB19" s="22"/>
      <c r="CC19" s="28">
        <f t="shared" si="57"/>
        <v>175.99900000000002</v>
      </c>
      <c r="CD19" s="28">
        <f t="shared" si="114"/>
        <v>1583.991</v>
      </c>
      <c r="CE19" s="28">
        <f t="shared" si="115"/>
        <v>1759.99</v>
      </c>
      <c r="CF19" s="11"/>
      <c r="CG19" s="22">
        <f t="shared" si="116"/>
        <v>2946.9066666666668</v>
      </c>
      <c r="CH19" s="22">
        <f t="shared" si="117"/>
        <v>2651.5188000000003</v>
      </c>
      <c r="CI19" s="22">
        <f t="shared" si="118"/>
        <v>295.38786666666647</v>
      </c>
    </row>
    <row r="20" spans="1:87" x14ac:dyDescent="0.25">
      <c r="A20" s="11">
        <v>7</v>
      </c>
      <c r="B20" s="37"/>
      <c r="C20" s="37"/>
      <c r="D20" s="38"/>
      <c r="E20" s="109"/>
      <c r="F20" s="109"/>
      <c r="G20" s="109"/>
      <c r="H20" s="131" t="e">
        <f t="shared" si="63"/>
        <v>#DIV/0!</v>
      </c>
      <c r="I20" s="20"/>
      <c r="J20" s="93">
        <f t="shared" si="64"/>
        <v>0</v>
      </c>
      <c r="K20" s="31" t="e">
        <f t="shared" si="65"/>
        <v>#N/A</v>
      </c>
      <c r="L20" s="101" t="e">
        <f t="shared" si="66"/>
        <v>#N/A</v>
      </c>
      <c r="M20" s="32" t="e">
        <f t="shared" si="67"/>
        <v>#N/A</v>
      </c>
      <c r="N20" s="31" t="e">
        <f t="shared" si="68"/>
        <v>#N/A</v>
      </c>
      <c r="O20" s="33"/>
      <c r="P20" s="31">
        <f t="shared" si="69"/>
        <v>0</v>
      </c>
      <c r="Q20" s="31">
        <f t="shared" si="70"/>
        <v>0</v>
      </c>
      <c r="R20" s="34" t="e">
        <f t="shared" si="71"/>
        <v>#DIV/0!</v>
      </c>
      <c r="S20" s="34" t="e">
        <f t="shared" si="72"/>
        <v>#N/A</v>
      </c>
      <c r="T20" s="31" t="e">
        <f t="shared" si="73"/>
        <v>#DIV/0!</v>
      </c>
      <c r="U20" s="21"/>
      <c r="V20" s="21">
        <f t="shared" si="119"/>
        <v>0</v>
      </c>
      <c r="W20" s="11">
        <f t="shared" si="10"/>
        <v>0</v>
      </c>
      <c r="X20" s="11">
        <f t="shared" si="11"/>
        <v>0</v>
      </c>
      <c r="Y20" s="11">
        <f t="shared" si="74"/>
        <v>0</v>
      </c>
      <c r="Z20" s="22">
        <f t="shared" si="13"/>
        <v>0</v>
      </c>
      <c r="AA20" s="23">
        <f t="shared" si="75"/>
        <v>0</v>
      </c>
      <c r="AB20" s="24">
        <f t="shared" si="76"/>
        <v>0</v>
      </c>
      <c r="AC20" s="23">
        <f t="shared" si="77"/>
        <v>0</v>
      </c>
      <c r="AD20" s="25" t="e">
        <f t="shared" si="78"/>
        <v>#DIV/0!</v>
      </c>
      <c r="AE20" s="25" t="e">
        <f t="shared" si="79"/>
        <v>#DIV/0!</v>
      </c>
      <c r="AF20" s="11">
        <f t="shared" si="80"/>
        <v>0</v>
      </c>
      <c r="AG20" s="65">
        <f t="shared" si="81"/>
        <v>0</v>
      </c>
      <c r="AH20" s="65">
        <f t="shared" si="82"/>
        <v>0</v>
      </c>
      <c r="AI20" s="26">
        <f t="shared" si="83"/>
        <v>0.9</v>
      </c>
      <c r="AJ20" s="26">
        <f t="shared" si="84"/>
        <v>0</v>
      </c>
      <c r="AK20" s="26">
        <f t="shared" si="85"/>
        <v>0</v>
      </c>
      <c r="AL20" s="26">
        <f t="shared" si="86"/>
        <v>0</v>
      </c>
      <c r="AM20" s="26">
        <f t="shared" si="87"/>
        <v>0</v>
      </c>
      <c r="AN20" s="27">
        <f t="shared" si="88"/>
        <v>0.9</v>
      </c>
      <c r="AO20" s="22">
        <f t="shared" si="89"/>
        <v>0</v>
      </c>
      <c r="AP20" s="22">
        <f t="shared" si="90"/>
        <v>0</v>
      </c>
      <c r="AQ20" s="22">
        <f t="shared" si="91"/>
        <v>0</v>
      </c>
      <c r="AR20" s="22">
        <f t="shared" si="92"/>
        <v>0</v>
      </c>
      <c r="AS20" s="22">
        <f t="shared" si="93"/>
        <v>0</v>
      </c>
      <c r="AT20" s="22">
        <f t="shared" si="94"/>
        <v>0</v>
      </c>
      <c r="AU20" s="22">
        <f t="shared" si="32"/>
        <v>-192</v>
      </c>
      <c r="AV20" s="11">
        <f t="shared" si="33"/>
        <v>0</v>
      </c>
      <c r="AW20" s="11">
        <f t="shared" si="95"/>
        <v>0</v>
      </c>
      <c r="AX20" s="11">
        <f t="shared" si="96"/>
        <v>0</v>
      </c>
      <c r="AY20" s="11">
        <f t="shared" si="97"/>
        <v>0</v>
      </c>
      <c r="AZ20" s="11">
        <f t="shared" si="98"/>
        <v>0</v>
      </c>
      <c r="BA20" s="11">
        <f t="shared" si="99"/>
        <v>0</v>
      </c>
      <c r="BB20" s="12">
        <f t="shared" si="100"/>
        <v>0</v>
      </c>
      <c r="BC20" s="11">
        <f t="shared" si="40"/>
        <v>0</v>
      </c>
      <c r="BD20" s="11">
        <f t="shared" si="101"/>
        <v>0</v>
      </c>
      <c r="BE20" s="11">
        <f t="shared" si="41"/>
        <v>0</v>
      </c>
      <c r="BF20" s="22">
        <f t="shared" si="42"/>
        <v>0</v>
      </c>
      <c r="BG20" s="22">
        <f t="shared" si="102"/>
        <v>0</v>
      </c>
      <c r="BH20" s="22">
        <f t="shared" si="103"/>
        <v>0</v>
      </c>
      <c r="BI20" s="22">
        <f t="shared" si="104"/>
        <v>0</v>
      </c>
      <c r="BJ20" s="22">
        <f t="shared" si="105"/>
        <v>0</v>
      </c>
      <c r="BK20" s="22">
        <f t="shared" si="106"/>
        <v>0</v>
      </c>
      <c r="BL20" s="22">
        <f t="shared" si="120"/>
        <v>0</v>
      </c>
      <c r="BM20" s="22">
        <f t="shared" si="48"/>
        <v>0</v>
      </c>
      <c r="BN20" s="22">
        <f t="shared" si="49"/>
        <v>0</v>
      </c>
      <c r="BO20" s="22">
        <f t="shared" si="107"/>
        <v>0</v>
      </c>
      <c r="BP20" s="22">
        <f t="shared" si="108"/>
        <v>0</v>
      </c>
      <c r="BQ20" s="22">
        <f t="shared" si="109"/>
        <v>0</v>
      </c>
      <c r="BR20" s="22">
        <f t="shared" si="110"/>
        <v>0</v>
      </c>
      <c r="BS20" s="66" t="e">
        <f>VLOOKUP(V20,'AMS Tabelle Pauschalsätze'!A10:L109,8,TRUE)</f>
        <v>#N/A</v>
      </c>
      <c r="BT20" s="66" t="e">
        <f>VLOOKUP(V20,'AMS Tabelle Pauschalsätze'!A10:L109,7,TRUE)</f>
        <v>#N/A</v>
      </c>
      <c r="BU20" s="73" t="e">
        <f t="shared" si="111"/>
        <v>#N/A</v>
      </c>
      <c r="BV20" s="73" t="e">
        <f t="shared" si="112"/>
        <v>#N/A</v>
      </c>
      <c r="BW20" s="73" t="e">
        <f>VLOOKUP(V20,'AMS Tabelle Pauschalsätze'!A10:L109,10,TRUE)</f>
        <v>#N/A</v>
      </c>
      <c r="BX20" s="11">
        <f t="shared" si="54"/>
        <v>0</v>
      </c>
      <c r="BY20" s="65" t="e">
        <f t="shared" si="55"/>
        <v>#DIV/0!</v>
      </c>
      <c r="BZ20" s="73" t="e">
        <f t="shared" si="113"/>
        <v>#N/A</v>
      </c>
      <c r="CA20" s="110" t="e">
        <f t="shared" si="56"/>
        <v>#N/A</v>
      </c>
      <c r="CB20" s="22"/>
      <c r="CC20" s="28" t="e">
        <f t="shared" si="57"/>
        <v>#DIV/0!</v>
      </c>
      <c r="CD20" s="28" t="e">
        <f t="shared" si="114"/>
        <v>#N/A</v>
      </c>
      <c r="CE20" s="28" t="e">
        <f t="shared" si="115"/>
        <v>#DIV/0!</v>
      </c>
      <c r="CF20" s="11"/>
      <c r="CG20" s="22" t="e">
        <f t="shared" si="116"/>
        <v>#N/A</v>
      </c>
      <c r="CH20" s="22" t="e">
        <f t="shared" si="117"/>
        <v>#N/A</v>
      </c>
      <c r="CI20" s="22" t="e">
        <f t="shared" si="118"/>
        <v>#N/A</v>
      </c>
    </row>
    <row r="21" spans="1:87" x14ac:dyDescent="0.25">
      <c r="A21" s="11">
        <v>8</v>
      </c>
      <c r="B21" s="37"/>
      <c r="C21" s="37"/>
      <c r="D21" s="38"/>
      <c r="E21" s="109"/>
      <c r="F21" s="109"/>
      <c r="G21" s="109"/>
      <c r="H21" s="131" t="e">
        <f t="shared" si="63"/>
        <v>#DIV/0!</v>
      </c>
      <c r="I21" s="20"/>
      <c r="J21" s="93">
        <f t="shared" si="64"/>
        <v>0</v>
      </c>
      <c r="K21" s="31" t="e">
        <f t="shared" si="65"/>
        <v>#N/A</v>
      </c>
      <c r="L21" s="101" t="e">
        <f t="shared" si="66"/>
        <v>#N/A</v>
      </c>
      <c r="M21" s="32" t="e">
        <f t="shared" si="67"/>
        <v>#N/A</v>
      </c>
      <c r="N21" s="31" t="e">
        <f t="shared" si="68"/>
        <v>#N/A</v>
      </c>
      <c r="O21" s="33"/>
      <c r="P21" s="31">
        <f t="shared" si="69"/>
        <v>0</v>
      </c>
      <c r="Q21" s="31">
        <f t="shared" si="70"/>
        <v>0</v>
      </c>
      <c r="R21" s="34" t="e">
        <f t="shared" si="71"/>
        <v>#DIV/0!</v>
      </c>
      <c r="S21" s="34" t="e">
        <f t="shared" si="72"/>
        <v>#N/A</v>
      </c>
      <c r="T21" s="31" t="e">
        <f t="shared" si="73"/>
        <v>#DIV/0!</v>
      </c>
      <c r="U21" s="21"/>
      <c r="V21" s="21">
        <f t="shared" si="119"/>
        <v>0</v>
      </c>
      <c r="W21" s="11">
        <f t="shared" si="10"/>
        <v>0</v>
      </c>
      <c r="X21" s="11">
        <f t="shared" si="11"/>
        <v>0</v>
      </c>
      <c r="Y21" s="11">
        <f t="shared" si="74"/>
        <v>0</v>
      </c>
      <c r="Z21" s="22">
        <f t="shared" si="13"/>
        <v>0</v>
      </c>
      <c r="AA21" s="23">
        <f t="shared" si="75"/>
        <v>0</v>
      </c>
      <c r="AB21" s="24">
        <f t="shared" si="76"/>
        <v>0</v>
      </c>
      <c r="AC21" s="23">
        <f t="shared" si="77"/>
        <v>0</v>
      </c>
      <c r="AD21" s="25" t="e">
        <f t="shared" si="78"/>
        <v>#DIV/0!</v>
      </c>
      <c r="AE21" s="25" t="e">
        <f t="shared" si="79"/>
        <v>#DIV/0!</v>
      </c>
      <c r="AF21" s="11">
        <f t="shared" si="80"/>
        <v>0</v>
      </c>
      <c r="AG21" s="65">
        <f t="shared" si="81"/>
        <v>0</v>
      </c>
      <c r="AH21" s="65">
        <f t="shared" si="82"/>
        <v>0</v>
      </c>
      <c r="AI21" s="26">
        <f t="shared" si="83"/>
        <v>0.9</v>
      </c>
      <c r="AJ21" s="26">
        <f t="shared" si="84"/>
        <v>0</v>
      </c>
      <c r="AK21" s="26">
        <f t="shared" si="85"/>
        <v>0</v>
      </c>
      <c r="AL21" s="26">
        <f t="shared" si="86"/>
        <v>0</v>
      </c>
      <c r="AM21" s="26">
        <f t="shared" si="87"/>
        <v>0</v>
      </c>
      <c r="AN21" s="27">
        <f t="shared" si="88"/>
        <v>0.9</v>
      </c>
      <c r="AO21" s="22">
        <f t="shared" si="89"/>
        <v>0</v>
      </c>
      <c r="AP21" s="22">
        <f t="shared" si="90"/>
        <v>0</v>
      </c>
      <c r="AQ21" s="22">
        <f t="shared" si="91"/>
        <v>0</v>
      </c>
      <c r="AR21" s="22">
        <f t="shared" si="92"/>
        <v>0</v>
      </c>
      <c r="AS21" s="22">
        <f t="shared" si="93"/>
        <v>0</v>
      </c>
      <c r="AT21" s="22">
        <f t="shared" si="94"/>
        <v>0</v>
      </c>
      <c r="AU21" s="22">
        <f t="shared" si="32"/>
        <v>-192</v>
      </c>
      <c r="AV21" s="11">
        <f t="shared" si="33"/>
        <v>0</v>
      </c>
      <c r="AW21" s="11">
        <f t="shared" si="95"/>
        <v>0</v>
      </c>
      <c r="AX21" s="11">
        <f t="shared" si="96"/>
        <v>0</v>
      </c>
      <c r="AY21" s="11">
        <f t="shared" si="97"/>
        <v>0</v>
      </c>
      <c r="AZ21" s="11">
        <f t="shared" si="98"/>
        <v>0</v>
      </c>
      <c r="BA21" s="11">
        <f t="shared" si="99"/>
        <v>0</v>
      </c>
      <c r="BB21" s="12">
        <f t="shared" si="100"/>
        <v>0</v>
      </c>
      <c r="BC21" s="11">
        <f t="shared" si="40"/>
        <v>0</v>
      </c>
      <c r="BD21" s="11">
        <f t="shared" si="101"/>
        <v>0</v>
      </c>
      <c r="BE21" s="11">
        <f t="shared" si="41"/>
        <v>0</v>
      </c>
      <c r="BF21" s="22">
        <f t="shared" si="42"/>
        <v>0</v>
      </c>
      <c r="BG21" s="22">
        <f t="shared" si="102"/>
        <v>0</v>
      </c>
      <c r="BH21" s="22">
        <f t="shared" si="103"/>
        <v>0</v>
      </c>
      <c r="BI21" s="22">
        <f t="shared" si="104"/>
        <v>0</v>
      </c>
      <c r="BJ21" s="22">
        <f t="shared" si="105"/>
        <v>0</v>
      </c>
      <c r="BK21" s="22">
        <f t="shared" si="106"/>
        <v>0</v>
      </c>
      <c r="BL21" s="22">
        <f t="shared" si="120"/>
        <v>0</v>
      </c>
      <c r="BM21" s="22">
        <f t="shared" si="48"/>
        <v>0</v>
      </c>
      <c r="BN21" s="22">
        <f t="shared" si="49"/>
        <v>0</v>
      </c>
      <c r="BO21" s="22">
        <f t="shared" si="107"/>
        <v>0</v>
      </c>
      <c r="BP21" s="22">
        <f t="shared" si="108"/>
        <v>0</v>
      </c>
      <c r="BQ21" s="22">
        <f t="shared" si="109"/>
        <v>0</v>
      </c>
      <c r="BR21" s="22">
        <f t="shared" si="110"/>
        <v>0</v>
      </c>
      <c r="BS21" s="66" t="e">
        <f>VLOOKUP(V21,'AMS Tabelle Pauschalsätze'!A11:L110,8,TRUE)</f>
        <v>#N/A</v>
      </c>
      <c r="BT21" s="66" t="e">
        <f>VLOOKUP(V21,'AMS Tabelle Pauschalsätze'!A11:L110,7,TRUE)</f>
        <v>#N/A</v>
      </c>
      <c r="BU21" s="73" t="e">
        <f t="shared" si="111"/>
        <v>#N/A</v>
      </c>
      <c r="BV21" s="73" t="e">
        <f t="shared" si="112"/>
        <v>#N/A</v>
      </c>
      <c r="BW21" s="73" t="e">
        <f>VLOOKUP(V21,'AMS Tabelle Pauschalsätze'!A11:L110,10,TRUE)</f>
        <v>#N/A</v>
      </c>
      <c r="BX21" s="11">
        <f t="shared" si="54"/>
        <v>0</v>
      </c>
      <c r="BY21" s="65" t="e">
        <f t="shared" si="55"/>
        <v>#DIV/0!</v>
      </c>
      <c r="BZ21" s="73" t="e">
        <f t="shared" si="113"/>
        <v>#N/A</v>
      </c>
      <c r="CA21" s="110" t="e">
        <f t="shared" si="56"/>
        <v>#N/A</v>
      </c>
      <c r="CB21" s="22"/>
      <c r="CC21" s="28" t="e">
        <f t="shared" si="57"/>
        <v>#DIV/0!</v>
      </c>
      <c r="CD21" s="28" t="e">
        <f t="shared" si="114"/>
        <v>#N/A</v>
      </c>
      <c r="CE21" s="28" t="e">
        <f t="shared" si="115"/>
        <v>#DIV/0!</v>
      </c>
      <c r="CF21" s="11"/>
      <c r="CG21" s="22" t="e">
        <f t="shared" si="116"/>
        <v>#N/A</v>
      </c>
      <c r="CH21" s="22" t="e">
        <f t="shared" si="117"/>
        <v>#N/A</v>
      </c>
      <c r="CI21" s="22" t="e">
        <f t="shared" si="118"/>
        <v>#N/A</v>
      </c>
    </row>
    <row r="22" spans="1:87" x14ac:dyDescent="0.25">
      <c r="A22" s="11">
        <v>9</v>
      </c>
      <c r="B22" s="37"/>
      <c r="C22" s="37"/>
      <c r="D22" s="38"/>
      <c r="E22" s="109"/>
      <c r="F22" s="109"/>
      <c r="G22" s="109"/>
      <c r="H22" s="131" t="e">
        <f t="shared" si="63"/>
        <v>#DIV/0!</v>
      </c>
      <c r="I22" s="20"/>
      <c r="J22" s="93">
        <f t="shared" si="64"/>
        <v>0</v>
      </c>
      <c r="K22" s="31" t="e">
        <f t="shared" si="65"/>
        <v>#N/A</v>
      </c>
      <c r="L22" s="101" t="e">
        <f t="shared" si="66"/>
        <v>#N/A</v>
      </c>
      <c r="M22" s="32" t="e">
        <f t="shared" si="67"/>
        <v>#N/A</v>
      </c>
      <c r="N22" s="31" t="e">
        <f t="shared" si="68"/>
        <v>#N/A</v>
      </c>
      <c r="O22" s="33"/>
      <c r="P22" s="31">
        <f t="shared" si="69"/>
        <v>0</v>
      </c>
      <c r="Q22" s="31">
        <f t="shared" si="70"/>
        <v>0</v>
      </c>
      <c r="R22" s="34" t="e">
        <f t="shared" si="71"/>
        <v>#DIV/0!</v>
      </c>
      <c r="S22" s="34" t="e">
        <f t="shared" si="72"/>
        <v>#N/A</v>
      </c>
      <c r="T22" s="31" t="e">
        <f t="shared" si="73"/>
        <v>#DIV/0!</v>
      </c>
      <c r="U22" s="21"/>
      <c r="V22" s="21">
        <f t="shared" si="119"/>
        <v>0</v>
      </c>
      <c r="W22" s="11">
        <f t="shared" si="10"/>
        <v>0</v>
      </c>
      <c r="X22" s="11">
        <f t="shared" si="11"/>
        <v>0</v>
      </c>
      <c r="Y22" s="11">
        <f t="shared" si="74"/>
        <v>0</v>
      </c>
      <c r="Z22" s="22">
        <f t="shared" si="13"/>
        <v>0</v>
      </c>
      <c r="AA22" s="23">
        <f t="shared" si="75"/>
        <v>0</v>
      </c>
      <c r="AB22" s="24">
        <f t="shared" si="76"/>
        <v>0</v>
      </c>
      <c r="AC22" s="23">
        <f t="shared" si="77"/>
        <v>0</v>
      </c>
      <c r="AD22" s="25" t="e">
        <f t="shared" si="78"/>
        <v>#DIV/0!</v>
      </c>
      <c r="AE22" s="25" t="e">
        <f t="shared" si="79"/>
        <v>#DIV/0!</v>
      </c>
      <c r="AF22" s="11">
        <f t="shared" si="80"/>
        <v>0</v>
      </c>
      <c r="AG22" s="65">
        <f t="shared" si="81"/>
        <v>0</v>
      </c>
      <c r="AH22" s="65">
        <f t="shared" si="82"/>
        <v>0</v>
      </c>
      <c r="AI22" s="26">
        <f t="shared" si="83"/>
        <v>0.9</v>
      </c>
      <c r="AJ22" s="26">
        <f t="shared" si="84"/>
        <v>0</v>
      </c>
      <c r="AK22" s="26">
        <f t="shared" si="85"/>
        <v>0</v>
      </c>
      <c r="AL22" s="26">
        <f t="shared" si="86"/>
        <v>0</v>
      </c>
      <c r="AM22" s="26">
        <f t="shared" si="87"/>
        <v>0</v>
      </c>
      <c r="AN22" s="27">
        <f t="shared" si="88"/>
        <v>0.9</v>
      </c>
      <c r="AO22" s="22">
        <f t="shared" si="89"/>
        <v>0</v>
      </c>
      <c r="AP22" s="22">
        <f t="shared" si="90"/>
        <v>0</v>
      </c>
      <c r="AQ22" s="22">
        <f t="shared" si="91"/>
        <v>0</v>
      </c>
      <c r="AR22" s="22">
        <f t="shared" si="92"/>
        <v>0</v>
      </c>
      <c r="AS22" s="22">
        <f t="shared" si="93"/>
        <v>0</v>
      </c>
      <c r="AT22" s="22">
        <f t="shared" si="94"/>
        <v>0</v>
      </c>
      <c r="AU22" s="22">
        <f t="shared" si="32"/>
        <v>-192</v>
      </c>
      <c r="AV22" s="11">
        <f t="shared" si="33"/>
        <v>0</v>
      </c>
      <c r="AW22" s="11">
        <f t="shared" si="95"/>
        <v>0</v>
      </c>
      <c r="AX22" s="11">
        <f t="shared" si="96"/>
        <v>0</v>
      </c>
      <c r="AY22" s="11">
        <f t="shared" si="97"/>
        <v>0</v>
      </c>
      <c r="AZ22" s="11">
        <f t="shared" si="98"/>
        <v>0</v>
      </c>
      <c r="BA22" s="11">
        <f t="shared" si="99"/>
        <v>0</v>
      </c>
      <c r="BB22" s="12">
        <f t="shared" si="100"/>
        <v>0</v>
      </c>
      <c r="BC22" s="11">
        <f t="shared" si="40"/>
        <v>0</v>
      </c>
      <c r="BD22" s="11">
        <f t="shared" si="101"/>
        <v>0</v>
      </c>
      <c r="BE22" s="11">
        <f t="shared" si="41"/>
        <v>0</v>
      </c>
      <c r="BF22" s="22">
        <f t="shared" si="42"/>
        <v>0</v>
      </c>
      <c r="BG22" s="22">
        <f t="shared" si="102"/>
        <v>0</v>
      </c>
      <c r="BH22" s="22">
        <f t="shared" si="103"/>
        <v>0</v>
      </c>
      <c r="BI22" s="22">
        <f t="shared" si="104"/>
        <v>0</v>
      </c>
      <c r="BJ22" s="22">
        <f t="shared" si="105"/>
        <v>0</v>
      </c>
      <c r="BK22" s="22">
        <f t="shared" si="106"/>
        <v>0</v>
      </c>
      <c r="BL22" s="22">
        <f t="shared" si="120"/>
        <v>0</v>
      </c>
      <c r="BM22" s="22">
        <f t="shared" si="48"/>
        <v>0</v>
      </c>
      <c r="BN22" s="22">
        <f t="shared" si="49"/>
        <v>0</v>
      </c>
      <c r="BO22" s="22">
        <f t="shared" si="107"/>
        <v>0</v>
      </c>
      <c r="BP22" s="22">
        <f t="shared" si="108"/>
        <v>0</v>
      </c>
      <c r="BQ22" s="22">
        <f t="shared" si="109"/>
        <v>0</v>
      </c>
      <c r="BR22" s="22">
        <f t="shared" si="110"/>
        <v>0</v>
      </c>
      <c r="BS22" s="66" t="e">
        <f>VLOOKUP(V22,'AMS Tabelle Pauschalsätze'!A12:L111,8,TRUE)</f>
        <v>#N/A</v>
      </c>
      <c r="BT22" s="66" t="e">
        <f>VLOOKUP(V22,'AMS Tabelle Pauschalsätze'!A12:L111,7,TRUE)</f>
        <v>#N/A</v>
      </c>
      <c r="BU22" s="73" t="e">
        <f t="shared" si="111"/>
        <v>#N/A</v>
      </c>
      <c r="BV22" s="73" t="e">
        <f t="shared" si="112"/>
        <v>#N/A</v>
      </c>
      <c r="BW22" s="73" t="e">
        <f>VLOOKUP(V22,'AMS Tabelle Pauschalsätze'!A12:L111,10,TRUE)</f>
        <v>#N/A</v>
      </c>
      <c r="BX22" s="11">
        <f t="shared" si="54"/>
        <v>0</v>
      </c>
      <c r="BY22" s="65" t="e">
        <f t="shared" si="55"/>
        <v>#DIV/0!</v>
      </c>
      <c r="BZ22" s="73" t="e">
        <f t="shared" si="113"/>
        <v>#N/A</v>
      </c>
      <c r="CA22" s="110" t="e">
        <f t="shared" si="56"/>
        <v>#N/A</v>
      </c>
      <c r="CB22" s="22"/>
      <c r="CC22" s="28" t="e">
        <f t="shared" si="57"/>
        <v>#DIV/0!</v>
      </c>
      <c r="CD22" s="28" t="e">
        <f t="shared" si="114"/>
        <v>#N/A</v>
      </c>
      <c r="CE22" s="28" t="e">
        <f t="shared" si="115"/>
        <v>#DIV/0!</v>
      </c>
      <c r="CF22" s="11"/>
      <c r="CG22" s="22" t="e">
        <f t="shared" si="116"/>
        <v>#N/A</v>
      </c>
      <c r="CH22" s="22" t="e">
        <f t="shared" si="117"/>
        <v>#N/A</v>
      </c>
      <c r="CI22" s="22" t="e">
        <f t="shared" si="118"/>
        <v>#N/A</v>
      </c>
    </row>
    <row r="23" spans="1:87" x14ac:dyDescent="0.25">
      <c r="A23" s="11">
        <v>10</v>
      </c>
      <c r="B23" s="37"/>
      <c r="C23" s="37"/>
      <c r="D23" s="38"/>
      <c r="E23" s="109"/>
      <c r="F23" s="109"/>
      <c r="G23" s="109"/>
      <c r="H23" s="131" t="e">
        <f t="shared" si="63"/>
        <v>#DIV/0!</v>
      </c>
      <c r="I23" s="20"/>
      <c r="J23" s="93">
        <f t="shared" si="64"/>
        <v>0</v>
      </c>
      <c r="K23" s="31" t="e">
        <f t="shared" si="65"/>
        <v>#N/A</v>
      </c>
      <c r="L23" s="101" t="e">
        <f t="shared" si="66"/>
        <v>#N/A</v>
      </c>
      <c r="M23" s="32" t="e">
        <f t="shared" si="67"/>
        <v>#N/A</v>
      </c>
      <c r="N23" s="31" t="e">
        <f t="shared" si="68"/>
        <v>#N/A</v>
      </c>
      <c r="O23" s="33"/>
      <c r="P23" s="31">
        <f t="shared" si="69"/>
        <v>0</v>
      </c>
      <c r="Q23" s="31">
        <f t="shared" si="70"/>
        <v>0</v>
      </c>
      <c r="R23" s="34" t="e">
        <f t="shared" si="71"/>
        <v>#DIV/0!</v>
      </c>
      <c r="S23" s="34" t="e">
        <f t="shared" si="72"/>
        <v>#N/A</v>
      </c>
      <c r="T23" s="31" t="e">
        <f t="shared" si="73"/>
        <v>#DIV/0!</v>
      </c>
      <c r="U23" s="21"/>
      <c r="V23" s="21">
        <f t="shared" si="119"/>
        <v>0</v>
      </c>
      <c r="W23" s="11">
        <f t="shared" si="10"/>
        <v>0</v>
      </c>
      <c r="X23" s="11">
        <f t="shared" si="11"/>
        <v>0</v>
      </c>
      <c r="Y23" s="11">
        <f t="shared" si="74"/>
        <v>0</v>
      </c>
      <c r="Z23" s="22">
        <f t="shared" si="13"/>
        <v>0</v>
      </c>
      <c r="AA23" s="23">
        <f t="shared" si="75"/>
        <v>0</v>
      </c>
      <c r="AB23" s="24">
        <f t="shared" si="76"/>
        <v>0</v>
      </c>
      <c r="AC23" s="23">
        <f t="shared" si="77"/>
        <v>0</v>
      </c>
      <c r="AD23" s="25" t="e">
        <f t="shared" si="78"/>
        <v>#DIV/0!</v>
      </c>
      <c r="AE23" s="25" t="e">
        <f t="shared" si="79"/>
        <v>#DIV/0!</v>
      </c>
      <c r="AF23" s="11">
        <f t="shared" si="80"/>
        <v>0</v>
      </c>
      <c r="AG23" s="65">
        <f t="shared" si="81"/>
        <v>0</v>
      </c>
      <c r="AH23" s="65">
        <f t="shared" si="82"/>
        <v>0</v>
      </c>
      <c r="AI23" s="26">
        <f t="shared" si="83"/>
        <v>0.9</v>
      </c>
      <c r="AJ23" s="26">
        <f t="shared" si="84"/>
        <v>0</v>
      </c>
      <c r="AK23" s="26">
        <f t="shared" si="85"/>
        <v>0</v>
      </c>
      <c r="AL23" s="26">
        <f t="shared" si="86"/>
        <v>0</v>
      </c>
      <c r="AM23" s="26">
        <f t="shared" si="87"/>
        <v>0</v>
      </c>
      <c r="AN23" s="27">
        <f t="shared" si="88"/>
        <v>0.9</v>
      </c>
      <c r="AO23" s="22">
        <f t="shared" si="89"/>
        <v>0</v>
      </c>
      <c r="AP23" s="22">
        <f t="shared" si="90"/>
        <v>0</v>
      </c>
      <c r="AQ23" s="22">
        <f t="shared" si="91"/>
        <v>0</v>
      </c>
      <c r="AR23" s="22">
        <f t="shared" si="92"/>
        <v>0</v>
      </c>
      <c r="AS23" s="22">
        <f t="shared" si="93"/>
        <v>0</v>
      </c>
      <c r="AT23" s="22">
        <f t="shared" si="94"/>
        <v>0</v>
      </c>
      <c r="AU23" s="22">
        <f t="shared" si="32"/>
        <v>-192</v>
      </c>
      <c r="AV23" s="11">
        <f t="shared" si="33"/>
        <v>0</v>
      </c>
      <c r="AW23" s="11">
        <f t="shared" si="95"/>
        <v>0</v>
      </c>
      <c r="AX23" s="11">
        <f t="shared" si="96"/>
        <v>0</v>
      </c>
      <c r="AY23" s="11">
        <f t="shared" si="97"/>
        <v>0</v>
      </c>
      <c r="AZ23" s="11">
        <f t="shared" si="98"/>
        <v>0</v>
      </c>
      <c r="BA23" s="11">
        <f t="shared" si="99"/>
        <v>0</v>
      </c>
      <c r="BB23" s="12">
        <f t="shared" si="100"/>
        <v>0</v>
      </c>
      <c r="BC23" s="11">
        <f t="shared" si="40"/>
        <v>0</v>
      </c>
      <c r="BD23" s="11">
        <f t="shared" si="101"/>
        <v>0</v>
      </c>
      <c r="BE23" s="11">
        <f t="shared" si="41"/>
        <v>0</v>
      </c>
      <c r="BF23" s="22">
        <f t="shared" si="42"/>
        <v>0</v>
      </c>
      <c r="BG23" s="22">
        <f t="shared" si="102"/>
        <v>0</v>
      </c>
      <c r="BH23" s="22">
        <f t="shared" si="103"/>
        <v>0</v>
      </c>
      <c r="BI23" s="22">
        <f t="shared" si="104"/>
        <v>0</v>
      </c>
      <c r="BJ23" s="22">
        <f t="shared" si="105"/>
        <v>0</v>
      </c>
      <c r="BK23" s="22">
        <f t="shared" si="106"/>
        <v>0</v>
      </c>
      <c r="BL23" s="22">
        <f t="shared" si="120"/>
        <v>0</v>
      </c>
      <c r="BM23" s="22">
        <f t="shared" si="48"/>
        <v>0</v>
      </c>
      <c r="BN23" s="22">
        <f t="shared" si="49"/>
        <v>0</v>
      </c>
      <c r="BO23" s="22">
        <f t="shared" si="107"/>
        <v>0</v>
      </c>
      <c r="BP23" s="22">
        <f t="shared" si="108"/>
        <v>0</v>
      </c>
      <c r="BQ23" s="22">
        <f t="shared" si="109"/>
        <v>0</v>
      </c>
      <c r="BR23" s="22">
        <f t="shared" si="110"/>
        <v>0</v>
      </c>
      <c r="BS23" s="66" t="e">
        <f>VLOOKUP(V23,'AMS Tabelle Pauschalsätze'!A13:L112,8,TRUE)</f>
        <v>#N/A</v>
      </c>
      <c r="BT23" s="66" t="e">
        <f>VLOOKUP(V23,'AMS Tabelle Pauschalsätze'!A13:L112,7,TRUE)</f>
        <v>#N/A</v>
      </c>
      <c r="BU23" s="73" t="e">
        <f t="shared" si="111"/>
        <v>#N/A</v>
      </c>
      <c r="BV23" s="73" t="e">
        <f t="shared" si="112"/>
        <v>#N/A</v>
      </c>
      <c r="BW23" s="73" t="e">
        <f>VLOOKUP(V23,'AMS Tabelle Pauschalsätze'!A13:L112,10,TRUE)</f>
        <v>#N/A</v>
      </c>
      <c r="BX23" s="11">
        <f t="shared" si="54"/>
        <v>0</v>
      </c>
      <c r="BY23" s="65" t="e">
        <f t="shared" si="55"/>
        <v>#DIV/0!</v>
      </c>
      <c r="BZ23" s="73" t="e">
        <f t="shared" si="113"/>
        <v>#N/A</v>
      </c>
      <c r="CA23" s="110" t="e">
        <f t="shared" si="56"/>
        <v>#N/A</v>
      </c>
      <c r="CB23" s="22"/>
      <c r="CC23" s="28" t="e">
        <f t="shared" si="57"/>
        <v>#DIV/0!</v>
      </c>
      <c r="CD23" s="28" t="e">
        <f t="shared" si="114"/>
        <v>#N/A</v>
      </c>
      <c r="CE23" s="28" t="e">
        <f t="shared" si="115"/>
        <v>#DIV/0!</v>
      </c>
      <c r="CF23" s="11"/>
      <c r="CG23" s="22" t="e">
        <f t="shared" si="116"/>
        <v>#N/A</v>
      </c>
      <c r="CH23" s="22" t="e">
        <f t="shared" si="117"/>
        <v>#N/A</v>
      </c>
      <c r="CI23" s="22" t="e">
        <f t="shared" si="118"/>
        <v>#N/A</v>
      </c>
    </row>
    <row r="24" spans="1:87" x14ac:dyDescent="0.25">
      <c r="A24" s="11">
        <v>11</v>
      </c>
      <c r="B24" s="37"/>
      <c r="C24" s="37"/>
      <c r="D24" s="38"/>
      <c r="E24" s="109"/>
      <c r="F24" s="109"/>
      <c r="G24" s="109"/>
      <c r="H24" s="131" t="e">
        <f t="shared" si="63"/>
        <v>#DIV/0!</v>
      </c>
      <c r="I24" s="20"/>
      <c r="J24" s="93">
        <f t="shared" si="64"/>
        <v>0</v>
      </c>
      <c r="K24" s="31" t="e">
        <f t="shared" si="65"/>
        <v>#N/A</v>
      </c>
      <c r="L24" s="101" t="e">
        <f t="shared" si="66"/>
        <v>#N/A</v>
      </c>
      <c r="M24" s="32" t="e">
        <f t="shared" si="67"/>
        <v>#N/A</v>
      </c>
      <c r="N24" s="31" t="e">
        <f t="shared" si="68"/>
        <v>#N/A</v>
      </c>
      <c r="O24" s="33"/>
      <c r="P24" s="31">
        <f t="shared" si="69"/>
        <v>0</v>
      </c>
      <c r="Q24" s="31">
        <f t="shared" si="70"/>
        <v>0</v>
      </c>
      <c r="R24" s="34" t="e">
        <f t="shared" si="71"/>
        <v>#DIV/0!</v>
      </c>
      <c r="S24" s="34" t="e">
        <f t="shared" si="72"/>
        <v>#N/A</v>
      </c>
      <c r="T24" s="31" t="e">
        <f t="shared" si="73"/>
        <v>#DIV/0!</v>
      </c>
      <c r="U24" s="21"/>
      <c r="V24" s="21">
        <f t="shared" si="119"/>
        <v>0</v>
      </c>
      <c r="W24" s="11">
        <f t="shared" si="10"/>
        <v>0</v>
      </c>
      <c r="X24" s="11">
        <f t="shared" si="11"/>
        <v>0</v>
      </c>
      <c r="Y24" s="11">
        <f t="shared" si="74"/>
        <v>0</v>
      </c>
      <c r="Z24" s="22">
        <f t="shared" si="13"/>
        <v>0</v>
      </c>
      <c r="AA24" s="23">
        <f t="shared" si="75"/>
        <v>0</v>
      </c>
      <c r="AB24" s="24">
        <f t="shared" si="76"/>
        <v>0</v>
      </c>
      <c r="AC24" s="23">
        <f t="shared" si="77"/>
        <v>0</v>
      </c>
      <c r="AD24" s="25" t="e">
        <f t="shared" si="78"/>
        <v>#DIV/0!</v>
      </c>
      <c r="AE24" s="25" t="e">
        <f t="shared" si="79"/>
        <v>#DIV/0!</v>
      </c>
      <c r="AF24" s="11">
        <f t="shared" si="80"/>
        <v>0</v>
      </c>
      <c r="AG24" s="65">
        <f t="shared" si="81"/>
        <v>0</v>
      </c>
      <c r="AH24" s="65">
        <f t="shared" si="82"/>
        <v>0</v>
      </c>
      <c r="AI24" s="26">
        <f t="shared" si="83"/>
        <v>0.9</v>
      </c>
      <c r="AJ24" s="26">
        <f t="shared" si="84"/>
        <v>0</v>
      </c>
      <c r="AK24" s="26">
        <f t="shared" si="85"/>
        <v>0</v>
      </c>
      <c r="AL24" s="26">
        <f t="shared" si="86"/>
        <v>0</v>
      </c>
      <c r="AM24" s="26">
        <f t="shared" si="87"/>
        <v>0</v>
      </c>
      <c r="AN24" s="27">
        <f t="shared" si="88"/>
        <v>0.9</v>
      </c>
      <c r="AO24" s="22">
        <f t="shared" si="89"/>
        <v>0</v>
      </c>
      <c r="AP24" s="22">
        <f t="shared" si="90"/>
        <v>0</v>
      </c>
      <c r="AQ24" s="22">
        <f t="shared" si="91"/>
        <v>0</v>
      </c>
      <c r="AR24" s="22">
        <f t="shared" si="92"/>
        <v>0</v>
      </c>
      <c r="AS24" s="22">
        <f t="shared" si="93"/>
        <v>0</v>
      </c>
      <c r="AT24" s="22">
        <f t="shared" si="94"/>
        <v>0</v>
      </c>
      <c r="AU24" s="22">
        <f t="shared" si="32"/>
        <v>-192</v>
      </c>
      <c r="AV24" s="11">
        <f t="shared" si="33"/>
        <v>0</v>
      </c>
      <c r="AW24" s="11">
        <f t="shared" si="95"/>
        <v>0</v>
      </c>
      <c r="AX24" s="11">
        <f t="shared" si="96"/>
        <v>0</v>
      </c>
      <c r="AY24" s="11">
        <f t="shared" si="97"/>
        <v>0</v>
      </c>
      <c r="AZ24" s="11">
        <f t="shared" si="98"/>
        <v>0</v>
      </c>
      <c r="BA24" s="11">
        <f t="shared" si="99"/>
        <v>0</v>
      </c>
      <c r="BB24" s="12">
        <f t="shared" si="100"/>
        <v>0</v>
      </c>
      <c r="BC24" s="11">
        <f t="shared" si="40"/>
        <v>0</v>
      </c>
      <c r="BD24" s="11">
        <f t="shared" si="101"/>
        <v>0</v>
      </c>
      <c r="BE24" s="11">
        <f t="shared" si="41"/>
        <v>0</v>
      </c>
      <c r="BF24" s="22">
        <f t="shared" si="42"/>
        <v>0</v>
      </c>
      <c r="BG24" s="22">
        <f t="shared" si="102"/>
        <v>0</v>
      </c>
      <c r="BH24" s="22">
        <f t="shared" si="103"/>
        <v>0</v>
      </c>
      <c r="BI24" s="22">
        <f t="shared" si="104"/>
        <v>0</v>
      </c>
      <c r="BJ24" s="22">
        <f t="shared" si="105"/>
        <v>0</v>
      </c>
      <c r="BK24" s="22">
        <f t="shared" si="106"/>
        <v>0</v>
      </c>
      <c r="BL24" s="22">
        <f t="shared" si="120"/>
        <v>0</v>
      </c>
      <c r="BM24" s="22">
        <f t="shared" si="48"/>
        <v>0</v>
      </c>
      <c r="BN24" s="22">
        <f t="shared" si="49"/>
        <v>0</v>
      </c>
      <c r="BO24" s="22">
        <f t="shared" si="107"/>
        <v>0</v>
      </c>
      <c r="BP24" s="22">
        <f t="shared" si="108"/>
        <v>0</v>
      </c>
      <c r="BQ24" s="22">
        <f t="shared" si="109"/>
        <v>0</v>
      </c>
      <c r="BR24" s="22">
        <f t="shared" si="110"/>
        <v>0</v>
      </c>
      <c r="BS24" s="66" t="e">
        <f>VLOOKUP(V24,'AMS Tabelle Pauschalsätze'!A14:L113,8,TRUE)</f>
        <v>#N/A</v>
      </c>
      <c r="BT24" s="66" t="e">
        <f>VLOOKUP(V24,'AMS Tabelle Pauschalsätze'!A14:L113,7,TRUE)</f>
        <v>#N/A</v>
      </c>
      <c r="BU24" s="73" t="e">
        <f t="shared" si="111"/>
        <v>#N/A</v>
      </c>
      <c r="BV24" s="73" t="e">
        <f t="shared" si="112"/>
        <v>#N/A</v>
      </c>
      <c r="BW24" s="73" t="e">
        <f>VLOOKUP(V24,'AMS Tabelle Pauschalsätze'!A14:L113,10,TRUE)</f>
        <v>#N/A</v>
      </c>
      <c r="BX24" s="11">
        <f t="shared" si="54"/>
        <v>0</v>
      </c>
      <c r="BY24" s="65" t="e">
        <f t="shared" si="55"/>
        <v>#DIV/0!</v>
      </c>
      <c r="BZ24" s="73" t="e">
        <f t="shared" si="113"/>
        <v>#N/A</v>
      </c>
      <c r="CA24" s="110" t="e">
        <f t="shared" si="56"/>
        <v>#N/A</v>
      </c>
      <c r="CB24" s="22"/>
      <c r="CC24" s="28" t="e">
        <f t="shared" si="57"/>
        <v>#DIV/0!</v>
      </c>
      <c r="CD24" s="28" t="e">
        <f t="shared" si="114"/>
        <v>#N/A</v>
      </c>
      <c r="CE24" s="28" t="e">
        <f t="shared" si="115"/>
        <v>#DIV/0!</v>
      </c>
      <c r="CF24" s="11"/>
      <c r="CG24" s="22" t="e">
        <f t="shared" si="116"/>
        <v>#N/A</v>
      </c>
      <c r="CH24" s="22" t="e">
        <f t="shared" si="117"/>
        <v>#N/A</v>
      </c>
      <c r="CI24" s="22" t="e">
        <f t="shared" si="118"/>
        <v>#N/A</v>
      </c>
    </row>
    <row r="25" spans="1:87" x14ac:dyDescent="0.25">
      <c r="A25" s="11">
        <v>12</v>
      </c>
      <c r="B25" s="37"/>
      <c r="C25" s="37"/>
      <c r="D25" s="38"/>
      <c r="E25" s="109"/>
      <c r="F25" s="109"/>
      <c r="G25" s="109"/>
      <c r="H25" s="131" t="e">
        <f t="shared" si="63"/>
        <v>#DIV/0!</v>
      </c>
      <c r="I25" s="20"/>
      <c r="J25" s="93">
        <f t="shared" si="64"/>
        <v>0</v>
      </c>
      <c r="K25" s="31" t="e">
        <f t="shared" si="65"/>
        <v>#N/A</v>
      </c>
      <c r="L25" s="101" t="e">
        <f t="shared" si="66"/>
        <v>#N/A</v>
      </c>
      <c r="M25" s="32" t="e">
        <f t="shared" si="67"/>
        <v>#N/A</v>
      </c>
      <c r="N25" s="31" t="e">
        <f t="shared" si="68"/>
        <v>#N/A</v>
      </c>
      <c r="O25" s="33"/>
      <c r="P25" s="31">
        <f t="shared" si="69"/>
        <v>0</v>
      </c>
      <c r="Q25" s="31">
        <f t="shared" si="70"/>
        <v>0</v>
      </c>
      <c r="R25" s="34" t="e">
        <f t="shared" si="71"/>
        <v>#DIV/0!</v>
      </c>
      <c r="S25" s="34" t="e">
        <f t="shared" si="72"/>
        <v>#N/A</v>
      </c>
      <c r="T25" s="31" t="e">
        <f t="shared" si="73"/>
        <v>#DIV/0!</v>
      </c>
      <c r="U25" s="21"/>
      <c r="V25" s="21">
        <f t="shared" si="119"/>
        <v>0</v>
      </c>
      <c r="W25" s="11">
        <f t="shared" si="10"/>
        <v>0</v>
      </c>
      <c r="X25" s="11">
        <f t="shared" si="11"/>
        <v>0</v>
      </c>
      <c r="Y25" s="11">
        <f t="shared" si="74"/>
        <v>0</v>
      </c>
      <c r="Z25" s="22">
        <f t="shared" si="13"/>
        <v>0</v>
      </c>
      <c r="AA25" s="23">
        <f t="shared" si="75"/>
        <v>0</v>
      </c>
      <c r="AB25" s="24">
        <f t="shared" si="76"/>
        <v>0</v>
      </c>
      <c r="AC25" s="23">
        <f t="shared" si="77"/>
        <v>0</v>
      </c>
      <c r="AD25" s="25" t="e">
        <f t="shared" si="78"/>
        <v>#DIV/0!</v>
      </c>
      <c r="AE25" s="25" t="e">
        <f t="shared" si="79"/>
        <v>#DIV/0!</v>
      </c>
      <c r="AF25" s="11">
        <f t="shared" si="80"/>
        <v>0</v>
      </c>
      <c r="AG25" s="65">
        <f t="shared" si="81"/>
        <v>0</v>
      </c>
      <c r="AH25" s="65">
        <f t="shared" si="82"/>
        <v>0</v>
      </c>
      <c r="AI25" s="26">
        <f t="shared" si="83"/>
        <v>0.9</v>
      </c>
      <c r="AJ25" s="26">
        <f t="shared" si="84"/>
        <v>0</v>
      </c>
      <c r="AK25" s="26">
        <f t="shared" si="85"/>
        <v>0</v>
      </c>
      <c r="AL25" s="26">
        <f t="shared" si="86"/>
        <v>0</v>
      </c>
      <c r="AM25" s="26">
        <f t="shared" si="87"/>
        <v>0</v>
      </c>
      <c r="AN25" s="27">
        <f t="shared" si="88"/>
        <v>0.9</v>
      </c>
      <c r="AO25" s="22">
        <f t="shared" si="89"/>
        <v>0</v>
      </c>
      <c r="AP25" s="22">
        <f t="shared" si="90"/>
        <v>0</v>
      </c>
      <c r="AQ25" s="22">
        <f t="shared" si="91"/>
        <v>0</v>
      </c>
      <c r="AR25" s="22">
        <f t="shared" si="92"/>
        <v>0</v>
      </c>
      <c r="AS25" s="22">
        <f t="shared" si="93"/>
        <v>0</v>
      </c>
      <c r="AT25" s="22">
        <f t="shared" si="94"/>
        <v>0</v>
      </c>
      <c r="AU25" s="22">
        <f t="shared" si="32"/>
        <v>-192</v>
      </c>
      <c r="AV25" s="11">
        <f t="shared" si="33"/>
        <v>0</v>
      </c>
      <c r="AW25" s="11">
        <f t="shared" si="95"/>
        <v>0</v>
      </c>
      <c r="AX25" s="11">
        <f t="shared" si="96"/>
        <v>0</v>
      </c>
      <c r="AY25" s="11">
        <f t="shared" si="97"/>
        <v>0</v>
      </c>
      <c r="AZ25" s="11">
        <f t="shared" si="98"/>
        <v>0</v>
      </c>
      <c r="BA25" s="11">
        <f t="shared" si="99"/>
        <v>0</v>
      </c>
      <c r="BB25" s="12">
        <f t="shared" si="100"/>
        <v>0</v>
      </c>
      <c r="BC25" s="11">
        <f t="shared" si="40"/>
        <v>0</v>
      </c>
      <c r="BD25" s="11">
        <f t="shared" si="101"/>
        <v>0</v>
      </c>
      <c r="BE25" s="11">
        <f t="shared" si="41"/>
        <v>0</v>
      </c>
      <c r="BF25" s="22">
        <f t="shared" si="42"/>
        <v>0</v>
      </c>
      <c r="BG25" s="22">
        <f t="shared" si="102"/>
        <v>0</v>
      </c>
      <c r="BH25" s="22">
        <f t="shared" si="103"/>
        <v>0</v>
      </c>
      <c r="BI25" s="22">
        <f t="shared" si="104"/>
        <v>0</v>
      </c>
      <c r="BJ25" s="22">
        <f t="shared" si="105"/>
        <v>0</v>
      </c>
      <c r="BK25" s="22">
        <f t="shared" si="106"/>
        <v>0</v>
      </c>
      <c r="BL25" s="22">
        <f t="shared" si="120"/>
        <v>0</v>
      </c>
      <c r="BM25" s="22">
        <f t="shared" si="48"/>
        <v>0</v>
      </c>
      <c r="BN25" s="22">
        <f t="shared" si="49"/>
        <v>0</v>
      </c>
      <c r="BO25" s="22">
        <f t="shared" si="107"/>
        <v>0</v>
      </c>
      <c r="BP25" s="22">
        <f t="shared" si="108"/>
        <v>0</v>
      </c>
      <c r="BQ25" s="22">
        <f t="shared" si="109"/>
        <v>0</v>
      </c>
      <c r="BR25" s="22">
        <f t="shared" si="110"/>
        <v>0</v>
      </c>
      <c r="BS25" s="66" t="e">
        <f>VLOOKUP(V25,'AMS Tabelle Pauschalsätze'!A15:L114,8,TRUE)</f>
        <v>#N/A</v>
      </c>
      <c r="BT25" s="66" t="e">
        <f>VLOOKUP(V25,'AMS Tabelle Pauschalsätze'!A15:L114,7,TRUE)</f>
        <v>#N/A</v>
      </c>
      <c r="BU25" s="73" t="e">
        <f t="shared" si="111"/>
        <v>#N/A</v>
      </c>
      <c r="BV25" s="73" t="e">
        <f t="shared" si="112"/>
        <v>#N/A</v>
      </c>
      <c r="BW25" s="73" t="e">
        <f>VLOOKUP(V25,'AMS Tabelle Pauschalsätze'!A15:L114,10,TRUE)</f>
        <v>#N/A</v>
      </c>
      <c r="BX25" s="11">
        <f t="shared" si="54"/>
        <v>0</v>
      </c>
      <c r="BY25" s="65" t="e">
        <f t="shared" si="55"/>
        <v>#DIV/0!</v>
      </c>
      <c r="BZ25" s="73" t="e">
        <f t="shared" si="113"/>
        <v>#N/A</v>
      </c>
      <c r="CA25" s="110" t="e">
        <f t="shared" si="56"/>
        <v>#N/A</v>
      </c>
      <c r="CB25" s="22"/>
      <c r="CC25" s="28" t="e">
        <f t="shared" si="57"/>
        <v>#DIV/0!</v>
      </c>
      <c r="CD25" s="28" t="e">
        <f t="shared" si="114"/>
        <v>#N/A</v>
      </c>
      <c r="CE25" s="28" t="e">
        <f t="shared" si="115"/>
        <v>#DIV/0!</v>
      </c>
      <c r="CF25" s="11"/>
      <c r="CG25" s="22" t="e">
        <f t="shared" si="116"/>
        <v>#N/A</v>
      </c>
      <c r="CH25" s="22" t="e">
        <f t="shared" si="117"/>
        <v>#N/A</v>
      </c>
      <c r="CI25" s="22" t="e">
        <f t="shared" si="118"/>
        <v>#N/A</v>
      </c>
    </row>
    <row r="26" spans="1:87" x14ac:dyDescent="0.25">
      <c r="A26" s="11">
        <v>13</v>
      </c>
      <c r="B26" s="37"/>
      <c r="C26" s="37"/>
      <c r="D26" s="38"/>
      <c r="E26" s="109"/>
      <c r="F26" s="109"/>
      <c r="G26" s="109"/>
      <c r="H26" s="131" t="e">
        <f t="shared" si="63"/>
        <v>#DIV/0!</v>
      </c>
      <c r="I26" s="20"/>
      <c r="J26" s="93">
        <f t="shared" si="64"/>
        <v>0</v>
      </c>
      <c r="K26" s="31" t="e">
        <f t="shared" si="65"/>
        <v>#N/A</v>
      </c>
      <c r="L26" s="101" t="e">
        <f t="shared" si="66"/>
        <v>#N/A</v>
      </c>
      <c r="M26" s="32" t="e">
        <f t="shared" si="67"/>
        <v>#N/A</v>
      </c>
      <c r="N26" s="31" t="e">
        <f t="shared" si="68"/>
        <v>#N/A</v>
      </c>
      <c r="O26" s="33"/>
      <c r="P26" s="31">
        <f t="shared" si="69"/>
        <v>0</v>
      </c>
      <c r="Q26" s="31">
        <f t="shared" si="70"/>
        <v>0</v>
      </c>
      <c r="R26" s="34" t="e">
        <f t="shared" si="71"/>
        <v>#DIV/0!</v>
      </c>
      <c r="S26" s="34" t="e">
        <f t="shared" si="72"/>
        <v>#N/A</v>
      </c>
      <c r="T26" s="31" t="e">
        <f t="shared" si="73"/>
        <v>#DIV/0!</v>
      </c>
      <c r="U26" s="21"/>
      <c r="V26" s="21">
        <f t="shared" si="119"/>
        <v>0</v>
      </c>
      <c r="W26" s="11">
        <f t="shared" si="10"/>
        <v>0</v>
      </c>
      <c r="X26" s="11">
        <f t="shared" si="11"/>
        <v>0</v>
      </c>
      <c r="Y26" s="11">
        <f t="shared" si="74"/>
        <v>0</v>
      </c>
      <c r="Z26" s="22">
        <f t="shared" si="13"/>
        <v>0</v>
      </c>
      <c r="AA26" s="23">
        <f t="shared" si="75"/>
        <v>0</v>
      </c>
      <c r="AB26" s="24">
        <f t="shared" si="76"/>
        <v>0</v>
      </c>
      <c r="AC26" s="23">
        <f t="shared" si="77"/>
        <v>0</v>
      </c>
      <c r="AD26" s="25" t="e">
        <f t="shared" si="78"/>
        <v>#DIV/0!</v>
      </c>
      <c r="AE26" s="25" t="e">
        <f t="shared" si="79"/>
        <v>#DIV/0!</v>
      </c>
      <c r="AF26" s="11">
        <f t="shared" si="80"/>
        <v>0</v>
      </c>
      <c r="AG26" s="65">
        <f t="shared" si="81"/>
        <v>0</v>
      </c>
      <c r="AH26" s="65">
        <f t="shared" si="82"/>
        <v>0</v>
      </c>
      <c r="AI26" s="26">
        <f t="shared" si="83"/>
        <v>0.9</v>
      </c>
      <c r="AJ26" s="26">
        <f t="shared" si="84"/>
        <v>0</v>
      </c>
      <c r="AK26" s="26">
        <f t="shared" si="85"/>
        <v>0</v>
      </c>
      <c r="AL26" s="26">
        <f t="shared" si="86"/>
        <v>0</v>
      </c>
      <c r="AM26" s="26">
        <f t="shared" si="87"/>
        <v>0</v>
      </c>
      <c r="AN26" s="27">
        <f t="shared" si="88"/>
        <v>0.9</v>
      </c>
      <c r="AO26" s="22">
        <f t="shared" si="89"/>
        <v>0</v>
      </c>
      <c r="AP26" s="22">
        <f t="shared" si="90"/>
        <v>0</v>
      </c>
      <c r="AQ26" s="22">
        <f t="shared" si="91"/>
        <v>0</v>
      </c>
      <c r="AR26" s="22">
        <f t="shared" si="92"/>
        <v>0</v>
      </c>
      <c r="AS26" s="22">
        <f t="shared" si="93"/>
        <v>0</v>
      </c>
      <c r="AT26" s="22">
        <f t="shared" si="94"/>
        <v>0</v>
      </c>
      <c r="AU26" s="22">
        <f t="shared" si="32"/>
        <v>-192</v>
      </c>
      <c r="AV26" s="11">
        <f t="shared" si="33"/>
        <v>0</v>
      </c>
      <c r="AW26" s="11">
        <f t="shared" si="95"/>
        <v>0</v>
      </c>
      <c r="AX26" s="11">
        <f t="shared" si="96"/>
        <v>0</v>
      </c>
      <c r="AY26" s="11">
        <f t="shared" si="97"/>
        <v>0</v>
      </c>
      <c r="AZ26" s="11">
        <f t="shared" si="98"/>
        <v>0</v>
      </c>
      <c r="BA26" s="11">
        <f t="shared" si="99"/>
        <v>0</v>
      </c>
      <c r="BB26" s="12">
        <f t="shared" si="100"/>
        <v>0</v>
      </c>
      <c r="BC26" s="11">
        <f t="shared" si="40"/>
        <v>0</v>
      </c>
      <c r="BD26" s="11">
        <f t="shared" si="101"/>
        <v>0</v>
      </c>
      <c r="BE26" s="11">
        <f t="shared" si="41"/>
        <v>0</v>
      </c>
      <c r="BF26" s="22">
        <f t="shared" si="42"/>
        <v>0</v>
      </c>
      <c r="BG26" s="22">
        <f t="shared" si="102"/>
        <v>0</v>
      </c>
      <c r="BH26" s="22">
        <f t="shared" si="103"/>
        <v>0</v>
      </c>
      <c r="BI26" s="22">
        <f t="shared" si="104"/>
        <v>0</v>
      </c>
      <c r="BJ26" s="22">
        <f t="shared" si="105"/>
        <v>0</v>
      </c>
      <c r="BK26" s="22">
        <f t="shared" si="106"/>
        <v>0</v>
      </c>
      <c r="BL26" s="22">
        <f t="shared" si="120"/>
        <v>0</v>
      </c>
      <c r="BM26" s="22">
        <f t="shared" si="48"/>
        <v>0</v>
      </c>
      <c r="BN26" s="22">
        <f t="shared" si="49"/>
        <v>0</v>
      </c>
      <c r="BO26" s="22">
        <f t="shared" si="107"/>
        <v>0</v>
      </c>
      <c r="BP26" s="22">
        <f t="shared" si="108"/>
        <v>0</v>
      </c>
      <c r="BQ26" s="22">
        <f t="shared" si="109"/>
        <v>0</v>
      </c>
      <c r="BR26" s="22">
        <f t="shared" si="110"/>
        <v>0</v>
      </c>
      <c r="BS26" s="66" t="e">
        <f>VLOOKUP(V26,'AMS Tabelle Pauschalsätze'!A16:L115,8,TRUE)</f>
        <v>#N/A</v>
      </c>
      <c r="BT26" s="66" t="e">
        <f>VLOOKUP(V26,'AMS Tabelle Pauschalsätze'!A16:L115,7,TRUE)</f>
        <v>#N/A</v>
      </c>
      <c r="BU26" s="73" t="e">
        <f t="shared" si="111"/>
        <v>#N/A</v>
      </c>
      <c r="BV26" s="73" t="e">
        <f t="shared" si="112"/>
        <v>#N/A</v>
      </c>
      <c r="BW26" s="73" t="e">
        <f>VLOOKUP(V26,'AMS Tabelle Pauschalsätze'!A16:L115,10,TRUE)</f>
        <v>#N/A</v>
      </c>
      <c r="BX26" s="11">
        <f t="shared" si="54"/>
        <v>0</v>
      </c>
      <c r="BY26" s="65" t="e">
        <f t="shared" si="55"/>
        <v>#DIV/0!</v>
      </c>
      <c r="BZ26" s="73" t="e">
        <f t="shared" si="113"/>
        <v>#N/A</v>
      </c>
      <c r="CA26" s="110" t="e">
        <f t="shared" si="56"/>
        <v>#N/A</v>
      </c>
      <c r="CB26" s="22"/>
      <c r="CC26" s="28" t="e">
        <f t="shared" si="57"/>
        <v>#DIV/0!</v>
      </c>
      <c r="CD26" s="28" t="e">
        <f t="shared" si="114"/>
        <v>#N/A</v>
      </c>
      <c r="CE26" s="28" t="e">
        <f t="shared" si="115"/>
        <v>#DIV/0!</v>
      </c>
      <c r="CF26" s="11"/>
      <c r="CG26" s="22" t="e">
        <f t="shared" si="116"/>
        <v>#N/A</v>
      </c>
      <c r="CH26" s="22" t="e">
        <f t="shared" si="117"/>
        <v>#N/A</v>
      </c>
      <c r="CI26" s="22" t="e">
        <f t="shared" si="118"/>
        <v>#N/A</v>
      </c>
    </row>
    <row r="27" spans="1:87" x14ac:dyDescent="0.25">
      <c r="A27" s="11">
        <v>14</v>
      </c>
      <c r="B27" s="37"/>
      <c r="C27" s="37"/>
      <c r="D27" s="38"/>
      <c r="E27" s="109"/>
      <c r="F27" s="109"/>
      <c r="G27" s="109"/>
      <c r="H27" s="131" t="e">
        <f t="shared" si="63"/>
        <v>#DIV/0!</v>
      </c>
      <c r="I27" s="20"/>
      <c r="J27" s="93">
        <f t="shared" si="64"/>
        <v>0</v>
      </c>
      <c r="K27" s="31" t="e">
        <f t="shared" si="65"/>
        <v>#N/A</v>
      </c>
      <c r="L27" s="101" t="e">
        <f t="shared" si="66"/>
        <v>#N/A</v>
      </c>
      <c r="M27" s="32" t="e">
        <f t="shared" si="67"/>
        <v>#N/A</v>
      </c>
      <c r="N27" s="31" t="e">
        <f t="shared" si="68"/>
        <v>#N/A</v>
      </c>
      <c r="O27" s="33"/>
      <c r="P27" s="31">
        <f t="shared" si="69"/>
        <v>0</v>
      </c>
      <c r="Q27" s="31">
        <f t="shared" si="70"/>
        <v>0</v>
      </c>
      <c r="R27" s="34" t="e">
        <f t="shared" si="71"/>
        <v>#DIV/0!</v>
      </c>
      <c r="S27" s="34" t="e">
        <f t="shared" si="72"/>
        <v>#N/A</v>
      </c>
      <c r="T27" s="31" t="e">
        <f t="shared" si="73"/>
        <v>#DIV/0!</v>
      </c>
      <c r="U27" s="21"/>
      <c r="V27" s="21">
        <f t="shared" si="119"/>
        <v>0</v>
      </c>
      <c r="W27" s="11">
        <f t="shared" si="10"/>
        <v>0</v>
      </c>
      <c r="X27" s="11">
        <f t="shared" si="11"/>
        <v>0</v>
      </c>
      <c r="Y27" s="11">
        <f t="shared" si="74"/>
        <v>0</v>
      </c>
      <c r="Z27" s="22">
        <f t="shared" si="13"/>
        <v>0</v>
      </c>
      <c r="AA27" s="23">
        <f t="shared" si="75"/>
        <v>0</v>
      </c>
      <c r="AB27" s="24">
        <f t="shared" si="76"/>
        <v>0</v>
      </c>
      <c r="AC27" s="23">
        <f t="shared" si="77"/>
        <v>0</v>
      </c>
      <c r="AD27" s="25" t="e">
        <f t="shared" si="78"/>
        <v>#DIV/0!</v>
      </c>
      <c r="AE27" s="25" t="e">
        <f t="shared" si="79"/>
        <v>#DIV/0!</v>
      </c>
      <c r="AF27" s="11">
        <f t="shared" si="80"/>
        <v>0</v>
      </c>
      <c r="AG27" s="65">
        <f t="shared" si="81"/>
        <v>0</v>
      </c>
      <c r="AH27" s="65">
        <f t="shared" si="82"/>
        <v>0</v>
      </c>
      <c r="AI27" s="26">
        <f t="shared" si="83"/>
        <v>0.9</v>
      </c>
      <c r="AJ27" s="26">
        <f t="shared" si="84"/>
        <v>0</v>
      </c>
      <c r="AK27" s="26">
        <f t="shared" si="85"/>
        <v>0</v>
      </c>
      <c r="AL27" s="26">
        <f t="shared" si="86"/>
        <v>0</v>
      </c>
      <c r="AM27" s="26">
        <f t="shared" si="87"/>
        <v>0</v>
      </c>
      <c r="AN27" s="27">
        <f t="shared" si="88"/>
        <v>0.9</v>
      </c>
      <c r="AO27" s="22">
        <f t="shared" si="89"/>
        <v>0</v>
      </c>
      <c r="AP27" s="22">
        <f t="shared" si="90"/>
        <v>0</v>
      </c>
      <c r="AQ27" s="22">
        <f t="shared" si="91"/>
        <v>0</v>
      </c>
      <c r="AR27" s="22">
        <f t="shared" si="92"/>
        <v>0</v>
      </c>
      <c r="AS27" s="22">
        <f t="shared" si="93"/>
        <v>0</v>
      </c>
      <c r="AT27" s="22">
        <f t="shared" si="94"/>
        <v>0</v>
      </c>
      <c r="AU27" s="22">
        <f t="shared" si="32"/>
        <v>-192</v>
      </c>
      <c r="AV27" s="11">
        <f t="shared" si="33"/>
        <v>0</v>
      </c>
      <c r="AW27" s="11">
        <f t="shared" si="95"/>
        <v>0</v>
      </c>
      <c r="AX27" s="11">
        <f t="shared" si="96"/>
        <v>0</v>
      </c>
      <c r="AY27" s="11">
        <f t="shared" si="97"/>
        <v>0</v>
      </c>
      <c r="AZ27" s="11">
        <f t="shared" si="98"/>
        <v>0</v>
      </c>
      <c r="BA27" s="11">
        <f t="shared" si="99"/>
        <v>0</v>
      </c>
      <c r="BB27" s="12">
        <f t="shared" si="100"/>
        <v>0</v>
      </c>
      <c r="BC27" s="11">
        <f t="shared" si="40"/>
        <v>0</v>
      </c>
      <c r="BD27" s="11">
        <f t="shared" si="101"/>
        <v>0</v>
      </c>
      <c r="BE27" s="11">
        <f t="shared" si="41"/>
        <v>0</v>
      </c>
      <c r="BF27" s="22">
        <f t="shared" si="42"/>
        <v>0</v>
      </c>
      <c r="BG27" s="22">
        <f t="shared" si="102"/>
        <v>0</v>
      </c>
      <c r="BH27" s="22">
        <f t="shared" si="103"/>
        <v>0</v>
      </c>
      <c r="BI27" s="22">
        <f t="shared" si="104"/>
        <v>0</v>
      </c>
      <c r="BJ27" s="22">
        <f t="shared" si="105"/>
        <v>0</v>
      </c>
      <c r="BK27" s="22">
        <f t="shared" si="106"/>
        <v>0</v>
      </c>
      <c r="BL27" s="22">
        <f t="shared" si="120"/>
        <v>0</v>
      </c>
      <c r="BM27" s="22">
        <f t="shared" si="48"/>
        <v>0</v>
      </c>
      <c r="BN27" s="22">
        <f t="shared" si="49"/>
        <v>0</v>
      </c>
      <c r="BO27" s="22">
        <f t="shared" si="107"/>
        <v>0</v>
      </c>
      <c r="BP27" s="22">
        <f t="shared" si="108"/>
        <v>0</v>
      </c>
      <c r="BQ27" s="22">
        <f t="shared" si="109"/>
        <v>0</v>
      </c>
      <c r="BR27" s="22">
        <f t="shared" si="110"/>
        <v>0</v>
      </c>
      <c r="BS27" s="66" t="e">
        <f>VLOOKUP(V27,'AMS Tabelle Pauschalsätze'!A17:L116,8,TRUE)</f>
        <v>#N/A</v>
      </c>
      <c r="BT27" s="66" t="e">
        <f>VLOOKUP(V27,'AMS Tabelle Pauschalsätze'!A17:L116,7,TRUE)</f>
        <v>#N/A</v>
      </c>
      <c r="BU27" s="73" t="e">
        <f t="shared" si="111"/>
        <v>#N/A</v>
      </c>
      <c r="BV27" s="73" t="e">
        <f t="shared" si="112"/>
        <v>#N/A</v>
      </c>
      <c r="BW27" s="73" t="e">
        <f>VLOOKUP(V27,'AMS Tabelle Pauschalsätze'!A17:L116,10,TRUE)</f>
        <v>#N/A</v>
      </c>
      <c r="BX27" s="11">
        <f t="shared" si="54"/>
        <v>0</v>
      </c>
      <c r="BY27" s="65" t="e">
        <f t="shared" si="55"/>
        <v>#DIV/0!</v>
      </c>
      <c r="BZ27" s="73" t="e">
        <f t="shared" si="113"/>
        <v>#N/A</v>
      </c>
      <c r="CA27" s="110" t="e">
        <f t="shared" si="56"/>
        <v>#N/A</v>
      </c>
      <c r="CB27" s="22"/>
      <c r="CC27" s="28" t="e">
        <f t="shared" si="57"/>
        <v>#DIV/0!</v>
      </c>
      <c r="CD27" s="28" t="e">
        <f t="shared" si="114"/>
        <v>#N/A</v>
      </c>
      <c r="CE27" s="28" t="e">
        <f t="shared" si="115"/>
        <v>#DIV/0!</v>
      </c>
      <c r="CF27" s="11"/>
      <c r="CG27" s="22" t="e">
        <f t="shared" si="116"/>
        <v>#N/A</v>
      </c>
      <c r="CH27" s="22" t="e">
        <f t="shared" si="117"/>
        <v>#N/A</v>
      </c>
      <c r="CI27" s="22" t="e">
        <f t="shared" si="118"/>
        <v>#N/A</v>
      </c>
    </row>
    <row r="28" spans="1:87" x14ac:dyDescent="0.25">
      <c r="A28" s="11">
        <v>15</v>
      </c>
      <c r="B28" s="37"/>
      <c r="C28" s="37"/>
      <c r="D28" s="38"/>
      <c r="E28" s="109"/>
      <c r="F28" s="109"/>
      <c r="G28" s="109"/>
      <c r="H28" s="131" t="e">
        <f t="shared" si="63"/>
        <v>#DIV/0!</v>
      </c>
      <c r="I28" s="20"/>
      <c r="J28" s="93">
        <f t="shared" si="64"/>
        <v>0</v>
      </c>
      <c r="K28" s="31" t="e">
        <f t="shared" si="65"/>
        <v>#N/A</v>
      </c>
      <c r="L28" s="101" t="e">
        <f t="shared" si="66"/>
        <v>#N/A</v>
      </c>
      <c r="M28" s="32" t="e">
        <f t="shared" si="67"/>
        <v>#N/A</v>
      </c>
      <c r="N28" s="31" t="e">
        <f t="shared" si="68"/>
        <v>#N/A</v>
      </c>
      <c r="O28" s="33"/>
      <c r="P28" s="31">
        <f t="shared" si="69"/>
        <v>0</v>
      </c>
      <c r="Q28" s="31">
        <f t="shared" si="70"/>
        <v>0</v>
      </c>
      <c r="R28" s="34" t="e">
        <f t="shared" si="71"/>
        <v>#DIV/0!</v>
      </c>
      <c r="S28" s="34" t="e">
        <f t="shared" si="72"/>
        <v>#N/A</v>
      </c>
      <c r="T28" s="31" t="e">
        <f t="shared" si="73"/>
        <v>#DIV/0!</v>
      </c>
      <c r="U28" s="21"/>
      <c r="V28" s="21">
        <f t="shared" si="119"/>
        <v>0</v>
      </c>
      <c r="W28" s="11">
        <f t="shared" si="10"/>
        <v>0</v>
      </c>
      <c r="X28" s="11">
        <f t="shared" si="11"/>
        <v>0</v>
      </c>
      <c r="Y28" s="11">
        <f t="shared" si="74"/>
        <v>0</v>
      </c>
      <c r="Z28" s="22">
        <f t="shared" si="13"/>
        <v>0</v>
      </c>
      <c r="AA28" s="23">
        <f t="shared" si="75"/>
        <v>0</v>
      </c>
      <c r="AB28" s="24">
        <f t="shared" si="76"/>
        <v>0</v>
      </c>
      <c r="AC28" s="23">
        <f t="shared" si="77"/>
        <v>0</v>
      </c>
      <c r="AD28" s="25" t="e">
        <f t="shared" si="78"/>
        <v>#DIV/0!</v>
      </c>
      <c r="AE28" s="25" t="e">
        <f t="shared" si="79"/>
        <v>#DIV/0!</v>
      </c>
      <c r="AF28" s="11">
        <f t="shared" si="80"/>
        <v>0</v>
      </c>
      <c r="AG28" s="65">
        <f t="shared" si="81"/>
        <v>0</v>
      </c>
      <c r="AH28" s="65">
        <f t="shared" si="82"/>
        <v>0</v>
      </c>
      <c r="AI28" s="26">
        <f t="shared" si="83"/>
        <v>0.9</v>
      </c>
      <c r="AJ28" s="26">
        <f t="shared" si="84"/>
        <v>0</v>
      </c>
      <c r="AK28" s="26">
        <f t="shared" si="85"/>
        <v>0</v>
      </c>
      <c r="AL28" s="26">
        <f t="shared" si="86"/>
        <v>0</v>
      </c>
      <c r="AM28" s="26">
        <f t="shared" si="87"/>
        <v>0</v>
      </c>
      <c r="AN28" s="27">
        <f t="shared" si="88"/>
        <v>0.9</v>
      </c>
      <c r="AO28" s="22">
        <f t="shared" si="89"/>
        <v>0</v>
      </c>
      <c r="AP28" s="22">
        <f t="shared" si="90"/>
        <v>0</v>
      </c>
      <c r="AQ28" s="22">
        <f t="shared" si="91"/>
        <v>0</v>
      </c>
      <c r="AR28" s="22">
        <f t="shared" si="92"/>
        <v>0</v>
      </c>
      <c r="AS28" s="22">
        <f t="shared" si="93"/>
        <v>0</v>
      </c>
      <c r="AT28" s="22">
        <f t="shared" si="94"/>
        <v>0</v>
      </c>
      <c r="AU28" s="22">
        <f t="shared" si="32"/>
        <v>-192</v>
      </c>
      <c r="AV28" s="11">
        <f t="shared" si="33"/>
        <v>0</v>
      </c>
      <c r="AW28" s="11">
        <f t="shared" si="95"/>
        <v>0</v>
      </c>
      <c r="AX28" s="11">
        <f t="shared" si="96"/>
        <v>0</v>
      </c>
      <c r="AY28" s="11">
        <f t="shared" si="97"/>
        <v>0</v>
      </c>
      <c r="AZ28" s="11">
        <f t="shared" si="98"/>
        <v>0</v>
      </c>
      <c r="BA28" s="11">
        <f t="shared" si="99"/>
        <v>0</v>
      </c>
      <c r="BB28" s="12">
        <f t="shared" si="100"/>
        <v>0</v>
      </c>
      <c r="BC28" s="11">
        <f t="shared" si="40"/>
        <v>0</v>
      </c>
      <c r="BD28" s="11">
        <f t="shared" si="101"/>
        <v>0</v>
      </c>
      <c r="BE28" s="11">
        <f t="shared" si="41"/>
        <v>0</v>
      </c>
      <c r="BF28" s="22">
        <f t="shared" si="42"/>
        <v>0</v>
      </c>
      <c r="BG28" s="22">
        <f t="shared" si="102"/>
        <v>0</v>
      </c>
      <c r="BH28" s="22">
        <f t="shared" si="103"/>
        <v>0</v>
      </c>
      <c r="BI28" s="22">
        <f t="shared" si="104"/>
        <v>0</v>
      </c>
      <c r="BJ28" s="22">
        <f t="shared" si="105"/>
        <v>0</v>
      </c>
      <c r="BK28" s="22">
        <f t="shared" si="106"/>
        <v>0</v>
      </c>
      <c r="BL28" s="22">
        <f t="shared" si="120"/>
        <v>0</v>
      </c>
      <c r="BM28" s="22">
        <f t="shared" si="48"/>
        <v>0</v>
      </c>
      <c r="BN28" s="22">
        <f t="shared" si="49"/>
        <v>0</v>
      </c>
      <c r="BO28" s="22">
        <f t="shared" si="107"/>
        <v>0</v>
      </c>
      <c r="BP28" s="22">
        <f t="shared" si="108"/>
        <v>0</v>
      </c>
      <c r="BQ28" s="22">
        <f t="shared" si="109"/>
        <v>0</v>
      </c>
      <c r="BR28" s="22">
        <f t="shared" si="110"/>
        <v>0</v>
      </c>
      <c r="BS28" s="66" t="e">
        <f>VLOOKUP(V28,'AMS Tabelle Pauschalsätze'!A18:L117,8,TRUE)</f>
        <v>#N/A</v>
      </c>
      <c r="BT28" s="66" t="e">
        <f>VLOOKUP(V28,'AMS Tabelle Pauschalsätze'!A18:L117,7,TRUE)</f>
        <v>#N/A</v>
      </c>
      <c r="BU28" s="73" t="e">
        <f t="shared" si="111"/>
        <v>#N/A</v>
      </c>
      <c r="BV28" s="73" t="e">
        <f t="shared" si="112"/>
        <v>#N/A</v>
      </c>
      <c r="BW28" s="73" t="e">
        <f>VLOOKUP(V28,'AMS Tabelle Pauschalsätze'!A18:L117,10,TRUE)</f>
        <v>#N/A</v>
      </c>
      <c r="BX28" s="11">
        <f t="shared" si="54"/>
        <v>0</v>
      </c>
      <c r="BY28" s="65" t="e">
        <f t="shared" si="55"/>
        <v>#DIV/0!</v>
      </c>
      <c r="BZ28" s="73" t="e">
        <f t="shared" si="113"/>
        <v>#N/A</v>
      </c>
      <c r="CA28" s="110" t="e">
        <f t="shared" si="56"/>
        <v>#N/A</v>
      </c>
      <c r="CB28" s="22"/>
      <c r="CC28" s="28" t="e">
        <f t="shared" si="57"/>
        <v>#DIV/0!</v>
      </c>
      <c r="CD28" s="28" t="e">
        <f t="shared" si="114"/>
        <v>#N/A</v>
      </c>
      <c r="CE28" s="28" t="e">
        <f t="shared" si="115"/>
        <v>#DIV/0!</v>
      </c>
      <c r="CF28" s="11"/>
      <c r="CG28" s="22" t="e">
        <f t="shared" si="116"/>
        <v>#N/A</v>
      </c>
      <c r="CH28" s="22" t="e">
        <f t="shared" si="117"/>
        <v>#N/A</v>
      </c>
      <c r="CI28" s="22" t="e">
        <f t="shared" si="118"/>
        <v>#N/A</v>
      </c>
    </row>
    <row r="29" spans="1:87" x14ac:dyDescent="0.25">
      <c r="A29" s="11">
        <v>16</v>
      </c>
      <c r="B29" s="37"/>
      <c r="C29" s="37"/>
      <c r="D29" s="38"/>
      <c r="E29" s="109"/>
      <c r="F29" s="109"/>
      <c r="G29" s="109"/>
      <c r="H29" s="131" t="e">
        <f t="shared" si="63"/>
        <v>#DIV/0!</v>
      </c>
      <c r="I29" s="20"/>
      <c r="J29" s="93">
        <f t="shared" si="64"/>
        <v>0</v>
      </c>
      <c r="K29" s="31" t="e">
        <f t="shared" si="65"/>
        <v>#N/A</v>
      </c>
      <c r="L29" s="101" t="e">
        <f t="shared" si="66"/>
        <v>#N/A</v>
      </c>
      <c r="M29" s="32" t="e">
        <f t="shared" si="67"/>
        <v>#N/A</v>
      </c>
      <c r="N29" s="31" t="e">
        <f t="shared" si="68"/>
        <v>#N/A</v>
      </c>
      <c r="O29" s="33"/>
      <c r="P29" s="31">
        <f t="shared" si="69"/>
        <v>0</v>
      </c>
      <c r="Q29" s="31">
        <f t="shared" si="70"/>
        <v>0</v>
      </c>
      <c r="R29" s="34" t="e">
        <f t="shared" si="71"/>
        <v>#DIV/0!</v>
      </c>
      <c r="S29" s="34" t="e">
        <f t="shared" si="72"/>
        <v>#N/A</v>
      </c>
      <c r="T29" s="31" t="e">
        <f t="shared" si="73"/>
        <v>#DIV/0!</v>
      </c>
      <c r="U29" s="21"/>
      <c r="V29" s="21">
        <f t="shared" si="119"/>
        <v>0</v>
      </c>
      <c r="W29" s="11">
        <f t="shared" si="10"/>
        <v>0</v>
      </c>
      <c r="X29" s="11">
        <f t="shared" si="11"/>
        <v>0</v>
      </c>
      <c r="Y29" s="11">
        <f t="shared" si="74"/>
        <v>0</v>
      </c>
      <c r="Z29" s="22">
        <f t="shared" si="13"/>
        <v>0</v>
      </c>
      <c r="AA29" s="23">
        <f t="shared" si="75"/>
        <v>0</v>
      </c>
      <c r="AB29" s="24">
        <f t="shared" si="76"/>
        <v>0</v>
      </c>
      <c r="AC29" s="23">
        <f t="shared" si="77"/>
        <v>0</v>
      </c>
      <c r="AD29" s="25" t="e">
        <f t="shared" si="78"/>
        <v>#DIV/0!</v>
      </c>
      <c r="AE29" s="25" t="e">
        <f t="shared" si="79"/>
        <v>#DIV/0!</v>
      </c>
      <c r="AF29" s="11">
        <f t="shared" si="80"/>
        <v>0</v>
      </c>
      <c r="AG29" s="65">
        <f t="shared" si="81"/>
        <v>0</v>
      </c>
      <c r="AH29" s="65">
        <f t="shared" si="82"/>
        <v>0</v>
      </c>
      <c r="AI29" s="26">
        <f t="shared" si="83"/>
        <v>0.9</v>
      </c>
      <c r="AJ29" s="26">
        <f t="shared" si="84"/>
        <v>0</v>
      </c>
      <c r="AK29" s="26">
        <f t="shared" si="85"/>
        <v>0</v>
      </c>
      <c r="AL29" s="26">
        <f t="shared" si="86"/>
        <v>0</v>
      </c>
      <c r="AM29" s="26">
        <f t="shared" si="87"/>
        <v>0</v>
      </c>
      <c r="AN29" s="27">
        <f t="shared" si="88"/>
        <v>0.9</v>
      </c>
      <c r="AO29" s="22">
        <f t="shared" si="89"/>
        <v>0</v>
      </c>
      <c r="AP29" s="22">
        <f t="shared" si="90"/>
        <v>0</v>
      </c>
      <c r="AQ29" s="22">
        <f t="shared" si="91"/>
        <v>0</v>
      </c>
      <c r="AR29" s="22">
        <f t="shared" si="92"/>
        <v>0</v>
      </c>
      <c r="AS29" s="22">
        <f t="shared" si="93"/>
        <v>0</v>
      </c>
      <c r="AT29" s="22">
        <f t="shared" si="94"/>
        <v>0</v>
      </c>
      <c r="AU29" s="22">
        <f t="shared" si="32"/>
        <v>-192</v>
      </c>
      <c r="AV29" s="11">
        <f t="shared" si="33"/>
        <v>0</v>
      </c>
      <c r="AW29" s="11">
        <f t="shared" si="95"/>
        <v>0</v>
      </c>
      <c r="AX29" s="11">
        <f t="shared" si="96"/>
        <v>0</v>
      </c>
      <c r="AY29" s="11">
        <f t="shared" si="97"/>
        <v>0</v>
      </c>
      <c r="AZ29" s="11">
        <f t="shared" si="98"/>
        <v>0</v>
      </c>
      <c r="BA29" s="11">
        <f t="shared" si="99"/>
        <v>0</v>
      </c>
      <c r="BB29" s="12">
        <f t="shared" si="100"/>
        <v>0</v>
      </c>
      <c r="BC29" s="11">
        <f t="shared" si="40"/>
        <v>0</v>
      </c>
      <c r="BD29" s="11">
        <f t="shared" si="101"/>
        <v>0</v>
      </c>
      <c r="BE29" s="11">
        <f t="shared" si="41"/>
        <v>0</v>
      </c>
      <c r="BF29" s="22">
        <f t="shared" si="42"/>
        <v>0</v>
      </c>
      <c r="BG29" s="22">
        <f t="shared" si="102"/>
        <v>0</v>
      </c>
      <c r="BH29" s="22">
        <f t="shared" si="103"/>
        <v>0</v>
      </c>
      <c r="BI29" s="22">
        <f t="shared" si="104"/>
        <v>0</v>
      </c>
      <c r="BJ29" s="22">
        <f t="shared" si="105"/>
        <v>0</v>
      </c>
      <c r="BK29" s="22">
        <f t="shared" si="106"/>
        <v>0</v>
      </c>
      <c r="BL29" s="22">
        <f t="shared" si="120"/>
        <v>0</v>
      </c>
      <c r="BM29" s="22">
        <f t="shared" si="48"/>
        <v>0</v>
      </c>
      <c r="BN29" s="22">
        <f t="shared" si="49"/>
        <v>0</v>
      </c>
      <c r="BO29" s="22">
        <f t="shared" si="107"/>
        <v>0</v>
      </c>
      <c r="BP29" s="22">
        <f t="shared" si="108"/>
        <v>0</v>
      </c>
      <c r="BQ29" s="22">
        <f t="shared" si="109"/>
        <v>0</v>
      </c>
      <c r="BR29" s="22">
        <f t="shared" si="110"/>
        <v>0</v>
      </c>
      <c r="BS29" s="66" t="e">
        <f>VLOOKUP(V29,'AMS Tabelle Pauschalsätze'!A19:L118,8,TRUE)</f>
        <v>#N/A</v>
      </c>
      <c r="BT29" s="66" t="e">
        <f>VLOOKUP(V29,'AMS Tabelle Pauschalsätze'!A19:L118,7,TRUE)</f>
        <v>#N/A</v>
      </c>
      <c r="BU29" s="73" t="e">
        <f t="shared" si="111"/>
        <v>#N/A</v>
      </c>
      <c r="BV29" s="73" t="e">
        <f t="shared" si="112"/>
        <v>#N/A</v>
      </c>
      <c r="BW29" s="73" t="e">
        <f>VLOOKUP(V29,'AMS Tabelle Pauschalsätze'!A19:L118,10,TRUE)</f>
        <v>#N/A</v>
      </c>
      <c r="BX29" s="11">
        <f t="shared" si="54"/>
        <v>0</v>
      </c>
      <c r="BY29" s="65" t="e">
        <f t="shared" si="55"/>
        <v>#DIV/0!</v>
      </c>
      <c r="BZ29" s="73" t="e">
        <f t="shared" si="113"/>
        <v>#N/A</v>
      </c>
      <c r="CA29" s="110" t="e">
        <f t="shared" si="56"/>
        <v>#N/A</v>
      </c>
      <c r="CB29" s="22"/>
      <c r="CC29" s="28" t="e">
        <f t="shared" si="57"/>
        <v>#DIV/0!</v>
      </c>
      <c r="CD29" s="28" t="e">
        <f t="shared" si="114"/>
        <v>#N/A</v>
      </c>
      <c r="CE29" s="28" t="e">
        <f t="shared" si="115"/>
        <v>#DIV/0!</v>
      </c>
      <c r="CF29" s="11"/>
      <c r="CG29" s="22" t="e">
        <f t="shared" si="116"/>
        <v>#N/A</v>
      </c>
      <c r="CH29" s="22" t="e">
        <f t="shared" si="117"/>
        <v>#N/A</v>
      </c>
      <c r="CI29" s="22" t="e">
        <f t="shared" si="118"/>
        <v>#N/A</v>
      </c>
    </row>
    <row r="30" spans="1:87" x14ac:dyDescent="0.25">
      <c r="A30" s="11">
        <v>17</v>
      </c>
      <c r="B30" s="37"/>
      <c r="C30" s="37"/>
      <c r="D30" s="38"/>
      <c r="E30" s="109"/>
      <c r="F30" s="109"/>
      <c r="G30" s="109"/>
      <c r="H30" s="131" t="e">
        <f t="shared" si="63"/>
        <v>#DIV/0!</v>
      </c>
      <c r="I30" s="20"/>
      <c r="J30" s="93">
        <f t="shared" si="64"/>
        <v>0</v>
      </c>
      <c r="K30" s="31" t="e">
        <f t="shared" si="65"/>
        <v>#N/A</v>
      </c>
      <c r="L30" s="101" t="e">
        <f t="shared" si="66"/>
        <v>#N/A</v>
      </c>
      <c r="M30" s="32" t="e">
        <f t="shared" si="67"/>
        <v>#N/A</v>
      </c>
      <c r="N30" s="31" t="e">
        <f t="shared" si="68"/>
        <v>#N/A</v>
      </c>
      <c r="O30" s="33"/>
      <c r="P30" s="31">
        <f t="shared" si="69"/>
        <v>0</v>
      </c>
      <c r="Q30" s="31">
        <f t="shared" si="70"/>
        <v>0</v>
      </c>
      <c r="R30" s="34" t="e">
        <f t="shared" si="71"/>
        <v>#DIV/0!</v>
      </c>
      <c r="S30" s="34" t="e">
        <f t="shared" si="72"/>
        <v>#N/A</v>
      </c>
      <c r="T30" s="31" t="e">
        <f t="shared" si="73"/>
        <v>#DIV/0!</v>
      </c>
      <c r="U30" s="21"/>
      <c r="V30" s="21">
        <f t="shared" si="119"/>
        <v>0</v>
      </c>
      <c r="W30" s="11">
        <f t="shared" si="10"/>
        <v>0</v>
      </c>
      <c r="X30" s="11">
        <f t="shared" si="11"/>
        <v>0</v>
      </c>
      <c r="Y30" s="11">
        <f t="shared" si="74"/>
        <v>0</v>
      </c>
      <c r="Z30" s="22">
        <f t="shared" si="13"/>
        <v>0</v>
      </c>
      <c r="AA30" s="23">
        <f t="shared" si="75"/>
        <v>0</v>
      </c>
      <c r="AB30" s="24">
        <f t="shared" si="76"/>
        <v>0</v>
      </c>
      <c r="AC30" s="23">
        <f t="shared" si="77"/>
        <v>0</v>
      </c>
      <c r="AD30" s="25" t="e">
        <f t="shared" si="78"/>
        <v>#DIV/0!</v>
      </c>
      <c r="AE30" s="25" t="e">
        <f t="shared" si="79"/>
        <v>#DIV/0!</v>
      </c>
      <c r="AF30" s="11">
        <f t="shared" si="80"/>
        <v>0</v>
      </c>
      <c r="AG30" s="65">
        <f t="shared" si="81"/>
        <v>0</v>
      </c>
      <c r="AH30" s="65">
        <f t="shared" si="82"/>
        <v>0</v>
      </c>
      <c r="AI30" s="26">
        <f t="shared" si="83"/>
        <v>0.9</v>
      </c>
      <c r="AJ30" s="26">
        <f t="shared" si="84"/>
        <v>0</v>
      </c>
      <c r="AK30" s="26">
        <f t="shared" si="85"/>
        <v>0</v>
      </c>
      <c r="AL30" s="26">
        <f t="shared" si="86"/>
        <v>0</v>
      </c>
      <c r="AM30" s="26">
        <f t="shared" si="87"/>
        <v>0</v>
      </c>
      <c r="AN30" s="27">
        <f t="shared" si="88"/>
        <v>0.9</v>
      </c>
      <c r="AO30" s="22">
        <f t="shared" si="89"/>
        <v>0</v>
      </c>
      <c r="AP30" s="22">
        <f t="shared" si="90"/>
        <v>0</v>
      </c>
      <c r="AQ30" s="22">
        <f t="shared" si="91"/>
        <v>0</v>
      </c>
      <c r="AR30" s="22">
        <f t="shared" si="92"/>
        <v>0</v>
      </c>
      <c r="AS30" s="22">
        <f t="shared" si="93"/>
        <v>0</v>
      </c>
      <c r="AT30" s="22">
        <f t="shared" si="94"/>
        <v>0</v>
      </c>
      <c r="AU30" s="22">
        <f t="shared" si="32"/>
        <v>-192</v>
      </c>
      <c r="AV30" s="11">
        <f t="shared" si="33"/>
        <v>0</v>
      </c>
      <c r="AW30" s="11">
        <f t="shared" si="95"/>
        <v>0</v>
      </c>
      <c r="AX30" s="11">
        <f t="shared" si="96"/>
        <v>0</v>
      </c>
      <c r="AY30" s="11">
        <f t="shared" si="97"/>
        <v>0</v>
      </c>
      <c r="AZ30" s="11">
        <f t="shared" si="98"/>
        <v>0</v>
      </c>
      <c r="BA30" s="11">
        <f t="shared" si="99"/>
        <v>0</v>
      </c>
      <c r="BB30" s="12">
        <f t="shared" si="100"/>
        <v>0</v>
      </c>
      <c r="BC30" s="11">
        <f t="shared" si="40"/>
        <v>0</v>
      </c>
      <c r="BD30" s="11">
        <f t="shared" si="101"/>
        <v>0</v>
      </c>
      <c r="BE30" s="11">
        <f t="shared" si="41"/>
        <v>0</v>
      </c>
      <c r="BF30" s="22">
        <f t="shared" si="42"/>
        <v>0</v>
      </c>
      <c r="BG30" s="22">
        <f t="shared" si="102"/>
        <v>0</v>
      </c>
      <c r="BH30" s="22">
        <f t="shared" si="103"/>
        <v>0</v>
      </c>
      <c r="BI30" s="22">
        <f t="shared" si="104"/>
        <v>0</v>
      </c>
      <c r="BJ30" s="22">
        <f t="shared" si="105"/>
        <v>0</v>
      </c>
      <c r="BK30" s="22">
        <f t="shared" si="106"/>
        <v>0</v>
      </c>
      <c r="BL30" s="22">
        <f t="shared" si="120"/>
        <v>0</v>
      </c>
      <c r="BM30" s="22">
        <f t="shared" si="48"/>
        <v>0</v>
      </c>
      <c r="BN30" s="22">
        <f t="shared" si="49"/>
        <v>0</v>
      </c>
      <c r="BO30" s="22">
        <f t="shared" si="107"/>
        <v>0</v>
      </c>
      <c r="BP30" s="22">
        <f t="shared" si="108"/>
        <v>0</v>
      </c>
      <c r="BQ30" s="22">
        <f t="shared" si="109"/>
        <v>0</v>
      </c>
      <c r="BR30" s="22">
        <f t="shared" si="110"/>
        <v>0</v>
      </c>
      <c r="BS30" s="66" t="e">
        <f>VLOOKUP(V30,'AMS Tabelle Pauschalsätze'!A20:L119,8,TRUE)</f>
        <v>#N/A</v>
      </c>
      <c r="BT30" s="66" t="e">
        <f>VLOOKUP(V30,'AMS Tabelle Pauschalsätze'!A20:L119,7,TRUE)</f>
        <v>#N/A</v>
      </c>
      <c r="BU30" s="73" t="e">
        <f t="shared" si="111"/>
        <v>#N/A</v>
      </c>
      <c r="BV30" s="73" t="e">
        <f t="shared" si="112"/>
        <v>#N/A</v>
      </c>
      <c r="BW30" s="73" t="e">
        <f>VLOOKUP(V30,'AMS Tabelle Pauschalsätze'!A20:L119,10,TRUE)</f>
        <v>#N/A</v>
      </c>
      <c r="BX30" s="11">
        <f t="shared" si="54"/>
        <v>0</v>
      </c>
      <c r="BY30" s="65" t="e">
        <f t="shared" si="55"/>
        <v>#DIV/0!</v>
      </c>
      <c r="BZ30" s="73" t="e">
        <f t="shared" si="113"/>
        <v>#N/A</v>
      </c>
      <c r="CA30" s="110" t="e">
        <f t="shared" si="56"/>
        <v>#N/A</v>
      </c>
      <c r="CB30" s="22"/>
      <c r="CC30" s="28" t="e">
        <f t="shared" si="57"/>
        <v>#DIV/0!</v>
      </c>
      <c r="CD30" s="28" t="e">
        <f t="shared" si="114"/>
        <v>#N/A</v>
      </c>
      <c r="CE30" s="28" t="e">
        <f t="shared" si="115"/>
        <v>#DIV/0!</v>
      </c>
      <c r="CF30" s="11"/>
      <c r="CG30" s="22" t="e">
        <f t="shared" si="116"/>
        <v>#N/A</v>
      </c>
      <c r="CH30" s="22" t="e">
        <f t="shared" si="117"/>
        <v>#N/A</v>
      </c>
      <c r="CI30" s="22" t="e">
        <f t="shared" si="118"/>
        <v>#N/A</v>
      </c>
    </row>
    <row r="31" spans="1:87" x14ac:dyDescent="0.25">
      <c r="A31" s="11">
        <v>18</v>
      </c>
      <c r="B31" s="37"/>
      <c r="C31" s="37"/>
      <c r="D31" s="38"/>
      <c r="E31" s="109"/>
      <c r="F31" s="109"/>
      <c r="G31" s="109"/>
      <c r="H31" s="131" t="e">
        <f t="shared" si="63"/>
        <v>#DIV/0!</v>
      </c>
      <c r="I31" s="20"/>
      <c r="J31" s="93">
        <f t="shared" si="64"/>
        <v>0</v>
      </c>
      <c r="K31" s="31" t="e">
        <f t="shared" si="65"/>
        <v>#N/A</v>
      </c>
      <c r="L31" s="101" t="e">
        <f t="shared" si="66"/>
        <v>#N/A</v>
      </c>
      <c r="M31" s="32" t="e">
        <f t="shared" si="67"/>
        <v>#N/A</v>
      </c>
      <c r="N31" s="31" t="e">
        <f t="shared" si="68"/>
        <v>#N/A</v>
      </c>
      <c r="O31" s="33"/>
      <c r="P31" s="31">
        <f t="shared" si="69"/>
        <v>0</v>
      </c>
      <c r="Q31" s="31">
        <f t="shared" si="70"/>
        <v>0</v>
      </c>
      <c r="R31" s="34" t="e">
        <f t="shared" si="71"/>
        <v>#DIV/0!</v>
      </c>
      <c r="S31" s="34" t="e">
        <f t="shared" si="72"/>
        <v>#N/A</v>
      </c>
      <c r="T31" s="31" t="e">
        <f t="shared" si="73"/>
        <v>#DIV/0!</v>
      </c>
      <c r="U31" s="21"/>
      <c r="V31" s="21">
        <f t="shared" si="119"/>
        <v>0</v>
      </c>
      <c r="W31" s="11">
        <f t="shared" si="10"/>
        <v>0</v>
      </c>
      <c r="X31" s="11">
        <f t="shared" si="11"/>
        <v>0</v>
      </c>
      <c r="Y31" s="11">
        <f t="shared" si="74"/>
        <v>0</v>
      </c>
      <c r="Z31" s="22">
        <f t="shared" si="13"/>
        <v>0</v>
      </c>
      <c r="AA31" s="23">
        <f t="shared" si="75"/>
        <v>0</v>
      </c>
      <c r="AB31" s="24">
        <f t="shared" si="76"/>
        <v>0</v>
      </c>
      <c r="AC31" s="23">
        <f t="shared" si="77"/>
        <v>0</v>
      </c>
      <c r="AD31" s="25" t="e">
        <f t="shared" si="78"/>
        <v>#DIV/0!</v>
      </c>
      <c r="AE31" s="25" t="e">
        <f t="shared" si="79"/>
        <v>#DIV/0!</v>
      </c>
      <c r="AF31" s="11">
        <f t="shared" si="80"/>
        <v>0</v>
      </c>
      <c r="AG31" s="65">
        <f t="shared" si="81"/>
        <v>0</v>
      </c>
      <c r="AH31" s="65">
        <f t="shared" si="82"/>
        <v>0</v>
      </c>
      <c r="AI31" s="26">
        <f t="shared" si="83"/>
        <v>0.9</v>
      </c>
      <c r="AJ31" s="26">
        <f t="shared" si="84"/>
        <v>0</v>
      </c>
      <c r="AK31" s="26">
        <f t="shared" si="85"/>
        <v>0</v>
      </c>
      <c r="AL31" s="26">
        <f t="shared" si="86"/>
        <v>0</v>
      </c>
      <c r="AM31" s="26">
        <f t="shared" si="87"/>
        <v>0</v>
      </c>
      <c r="AN31" s="27">
        <f t="shared" si="88"/>
        <v>0.9</v>
      </c>
      <c r="AO31" s="22">
        <f t="shared" si="89"/>
        <v>0</v>
      </c>
      <c r="AP31" s="22">
        <f t="shared" si="90"/>
        <v>0</v>
      </c>
      <c r="AQ31" s="22">
        <f t="shared" si="91"/>
        <v>0</v>
      </c>
      <c r="AR31" s="22">
        <f t="shared" si="92"/>
        <v>0</v>
      </c>
      <c r="AS31" s="22">
        <f t="shared" si="93"/>
        <v>0</v>
      </c>
      <c r="AT31" s="22">
        <f t="shared" si="94"/>
        <v>0</v>
      </c>
      <c r="AU31" s="22">
        <f t="shared" si="32"/>
        <v>-192</v>
      </c>
      <c r="AV31" s="11">
        <f t="shared" si="33"/>
        <v>0</v>
      </c>
      <c r="AW31" s="11">
        <f t="shared" si="95"/>
        <v>0</v>
      </c>
      <c r="AX31" s="11">
        <f t="shared" si="96"/>
        <v>0</v>
      </c>
      <c r="AY31" s="11">
        <f t="shared" si="97"/>
        <v>0</v>
      </c>
      <c r="AZ31" s="11">
        <f t="shared" si="98"/>
        <v>0</v>
      </c>
      <c r="BA31" s="11">
        <f t="shared" si="99"/>
        <v>0</v>
      </c>
      <c r="BB31" s="12">
        <f t="shared" si="100"/>
        <v>0</v>
      </c>
      <c r="BC31" s="11">
        <f t="shared" si="40"/>
        <v>0</v>
      </c>
      <c r="BD31" s="11">
        <f t="shared" si="101"/>
        <v>0</v>
      </c>
      <c r="BE31" s="11">
        <f t="shared" si="41"/>
        <v>0</v>
      </c>
      <c r="BF31" s="22">
        <f t="shared" si="42"/>
        <v>0</v>
      </c>
      <c r="BG31" s="22">
        <f t="shared" si="102"/>
        <v>0</v>
      </c>
      <c r="BH31" s="22">
        <f t="shared" si="103"/>
        <v>0</v>
      </c>
      <c r="BI31" s="22">
        <f t="shared" si="104"/>
        <v>0</v>
      </c>
      <c r="BJ31" s="22">
        <f t="shared" si="105"/>
        <v>0</v>
      </c>
      <c r="BK31" s="22">
        <f t="shared" si="106"/>
        <v>0</v>
      </c>
      <c r="BL31" s="22">
        <f t="shared" si="120"/>
        <v>0</v>
      </c>
      <c r="BM31" s="22">
        <f t="shared" si="48"/>
        <v>0</v>
      </c>
      <c r="BN31" s="22">
        <f t="shared" si="49"/>
        <v>0</v>
      </c>
      <c r="BO31" s="22">
        <f t="shared" si="107"/>
        <v>0</v>
      </c>
      <c r="BP31" s="22">
        <f t="shared" si="108"/>
        <v>0</v>
      </c>
      <c r="BQ31" s="22">
        <f t="shared" si="109"/>
        <v>0</v>
      </c>
      <c r="BR31" s="22">
        <f t="shared" si="110"/>
        <v>0</v>
      </c>
      <c r="BS31" s="66" t="e">
        <f>VLOOKUP(V31,'AMS Tabelle Pauschalsätze'!A21:L120,8,TRUE)</f>
        <v>#N/A</v>
      </c>
      <c r="BT31" s="66" t="e">
        <f>VLOOKUP(V31,'AMS Tabelle Pauschalsätze'!A21:L120,7,TRUE)</f>
        <v>#N/A</v>
      </c>
      <c r="BU31" s="73" t="e">
        <f t="shared" si="111"/>
        <v>#N/A</v>
      </c>
      <c r="BV31" s="73" t="e">
        <f t="shared" si="112"/>
        <v>#N/A</v>
      </c>
      <c r="BW31" s="73" t="e">
        <f>VLOOKUP(V31,'AMS Tabelle Pauschalsätze'!A21:L120,10,TRUE)</f>
        <v>#N/A</v>
      </c>
      <c r="BX31" s="11">
        <f t="shared" si="54"/>
        <v>0</v>
      </c>
      <c r="BY31" s="65" t="e">
        <f t="shared" si="55"/>
        <v>#DIV/0!</v>
      </c>
      <c r="BZ31" s="73" t="e">
        <f t="shared" si="113"/>
        <v>#N/A</v>
      </c>
      <c r="CA31" s="110" t="e">
        <f t="shared" si="56"/>
        <v>#N/A</v>
      </c>
      <c r="CB31" s="22"/>
      <c r="CC31" s="28" t="e">
        <f t="shared" si="57"/>
        <v>#DIV/0!</v>
      </c>
      <c r="CD31" s="28" t="e">
        <f t="shared" si="114"/>
        <v>#N/A</v>
      </c>
      <c r="CE31" s="28" t="e">
        <f t="shared" si="115"/>
        <v>#DIV/0!</v>
      </c>
      <c r="CF31" s="11"/>
      <c r="CG31" s="22" t="e">
        <f t="shared" si="116"/>
        <v>#N/A</v>
      </c>
      <c r="CH31" s="22" t="e">
        <f t="shared" si="117"/>
        <v>#N/A</v>
      </c>
      <c r="CI31" s="22" t="e">
        <f t="shared" si="118"/>
        <v>#N/A</v>
      </c>
    </row>
    <row r="32" spans="1:87" x14ac:dyDescent="0.25">
      <c r="A32" s="11">
        <v>19</v>
      </c>
      <c r="B32" s="37"/>
      <c r="C32" s="37"/>
      <c r="D32" s="38"/>
      <c r="E32" s="109"/>
      <c r="F32" s="109"/>
      <c r="G32" s="109"/>
      <c r="H32" s="131" t="e">
        <f t="shared" si="63"/>
        <v>#DIV/0!</v>
      </c>
      <c r="I32" s="20"/>
      <c r="J32" s="93">
        <f t="shared" si="64"/>
        <v>0</v>
      </c>
      <c r="K32" s="31" t="e">
        <f t="shared" si="65"/>
        <v>#N/A</v>
      </c>
      <c r="L32" s="101" t="e">
        <f t="shared" si="66"/>
        <v>#N/A</v>
      </c>
      <c r="M32" s="32" t="e">
        <f t="shared" si="67"/>
        <v>#N/A</v>
      </c>
      <c r="N32" s="31" t="e">
        <f t="shared" si="68"/>
        <v>#N/A</v>
      </c>
      <c r="O32" s="33"/>
      <c r="P32" s="31">
        <f t="shared" si="69"/>
        <v>0</v>
      </c>
      <c r="Q32" s="31">
        <f t="shared" si="70"/>
        <v>0</v>
      </c>
      <c r="R32" s="34" t="e">
        <f t="shared" si="71"/>
        <v>#DIV/0!</v>
      </c>
      <c r="S32" s="34" t="e">
        <f t="shared" si="72"/>
        <v>#N/A</v>
      </c>
      <c r="T32" s="31" t="e">
        <f t="shared" si="73"/>
        <v>#DIV/0!</v>
      </c>
      <c r="U32" s="21"/>
      <c r="V32" s="21">
        <f t="shared" si="119"/>
        <v>0</v>
      </c>
      <c r="W32" s="11">
        <f t="shared" si="10"/>
        <v>0</v>
      </c>
      <c r="X32" s="11">
        <f t="shared" si="11"/>
        <v>0</v>
      </c>
      <c r="Y32" s="11">
        <f t="shared" si="74"/>
        <v>0</v>
      </c>
      <c r="Z32" s="22">
        <f t="shared" si="13"/>
        <v>0</v>
      </c>
      <c r="AA32" s="23">
        <f t="shared" si="75"/>
        <v>0</v>
      </c>
      <c r="AB32" s="24">
        <f t="shared" si="76"/>
        <v>0</v>
      </c>
      <c r="AC32" s="23">
        <f t="shared" si="77"/>
        <v>0</v>
      </c>
      <c r="AD32" s="25" t="e">
        <f t="shared" si="78"/>
        <v>#DIV/0!</v>
      </c>
      <c r="AE32" s="25" t="e">
        <f t="shared" si="79"/>
        <v>#DIV/0!</v>
      </c>
      <c r="AF32" s="11">
        <f t="shared" si="80"/>
        <v>0</v>
      </c>
      <c r="AG32" s="65">
        <f t="shared" si="81"/>
        <v>0</v>
      </c>
      <c r="AH32" s="65">
        <f t="shared" si="82"/>
        <v>0</v>
      </c>
      <c r="AI32" s="26">
        <f t="shared" si="83"/>
        <v>0.9</v>
      </c>
      <c r="AJ32" s="26">
        <f t="shared" si="84"/>
        <v>0</v>
      </c>
      <c r="AK32" s="26">
        <f t="shared" si="85"/>
        <v>0</v>
      </c>
      <c r="AL32" s="26">
        <f t="shared" si="86"/>
        <v>0</v>
      </c>
      <c r="AM32" s="26">
        <f t="shared" si="87"/>
        <v>0</v>
      </c>
      <c r="AN32" s="27">
        <f t="shared" si="88"/>
        <v>0.9</v>
      </c>
      <c r="AO32" s="22">
        <f t="shared" si="89"/>
        <v>0</v>
      </c>
      <c r="AP32" s="22">
        <f t="shared" si="90"/>
        <v>0</v>
      </c>
      <c r="AQ32" s="22">
        <f t="shared" si="91"/>
        <v>0</v>
      </c>
      <c r="AR32" s="22">
        <f t="shared" si="92"/>
        <v>0</v>
      </c>
      <c r="AS32" s="22">
        <f t="shared" si="93"/>
        <v>0</v>
      </c>
      <c r="AT32" s="22">
        <f t="shared" si="94"/>
        <v>0</v>
      </c>
      <c r="AU32" s="22">
        <f t="shared" si="32"/>
        <v>-192</v>
      </c>
      <c r="AV32" s="11">
        <f t="shared" si="33"/>
        <v>0</v>
      </c>
      <c r="AW32" s="11">
        <f t="shared" si="95"/>
        <v>0</v>
      </c>
      <c r="AX32" s="11">
        <f t="shared" si="96"/>
        <v>0</v>
      </c>
      <c r="AY32" s="11">
        <f t="shared" si="97"/>
        <v>0</v>
      </c>
      <c r="AZ32" s="11">
        <f t="shared" si="98"/>
        <v>0</v>
      </c>
      <c r="BA32" s="11">
        <f t="shared" si="99"/>
        <v>0</v>
      </c>
      <c r="BB32" s="12">
        <f t="shared" si="100"/>
        <v>0</v>
      </c>
      <c r="BC32" s="11">
        <f t="shared" si="40"/>
        <v>0</v>
      </c>
      <c r="BD32" s="11">
        <f t="shared" si="101"/>
        <v>0</v>
      </c>
      <c r="BE32" s="11">
        <f t="shared" si="41"/>
        <v>0</v>
      </c>
      <c r="BF32" s="22">
        <f t="shared" si="42"/>
        <v>0</v>
      </c>
      <c r="BG32" s="22">
        <f t="shared" si="102"/>
        <v>0</v>
      </c>
      <c r="BH32" s="22">
        <f t="shared" si="103"/>
        <v>0</v>
      </c>
      <c r="BI32" s="22">
        <f t="shared" si="104"/>
        <v>0</v>
      </c>
      <c r="BJ32" s="22">
        <f t="shared" si="105"/>
        <v>0</v>
      </c>
      <c r="BK32" s="22">
        <f t="shared" si="106"/>
        <v>0</v>
      </c>
      <c r="BL32" s="22">
        <f t="shared" si="120"/>
        <v>0</v>
      </c>
      <c r="BM32" s="22">
        <f t="shared" si="48"/>
        <v>0</v>
      </c>
      <c r="BN32" s="22">
        <f t="shared" si="49"/>
        <v>0</v>
      </c>
      <c r="BO32" s="22">
        <f t="shared" si="107"/>
        <v>0</v>
      </c>
      <c r="BP32" s="22">
        <f t="shared" si="108"/>
        <v>0</v>
      </c>
      <c r="BQ32" s="22">
        <f t="shared" si="109"/>
        <v>0</v>
      </c>
      <c r="BR32" s="22">
        <f t="shared" si="110"/>
        <v>0</v>
      </c>
      <c r="BS32" s="66" t="e">
        <f>VLOOKUP(V32,'AMS Tabelle Pauschalsätze'!A22:L121,8,TRUE)</f>
        <v>#N/A</v>
      </c>
      <c r="BT32" s="66" t="e">
        <f>VLOOKUP(V32,'AMS Tabelle Pauschalsätze'!A22:L121,7,TRUE)</f>
        <v>#N/A</v>
      </c>
      <c r="BU32" s="73" t="e">
        <f t="shared" si="111"/>
        <v>#N/A</v>
      </c>
      <c r="BV32" s="73" t="e">
        <f t="shared" si="112"/>
        <v>#N/A</v>
      </c>
      <c r="BW32" s="73" t="e">
        <f>VLOOKUP(V32,'AMS Tabelle Pauschalsätze'!A22:L121,10,TRUE)</f>
        <v>#N/A</v>
      </c>
      <c r="BX32" s="11">
        <f t="shared" si="54"/>
        <v>0</v>
      </c>
      <c r="BY32" s="65" t="e">
        <f t="shared" si="55"/>
        <v>#DIV/0!</v>
      </c>
      <c r="BZ32" s="73" t="e">
        <f t="shared" si="113"/>
        <v>#N/A</v>
      </c>
      <c r="CA32" s="110" t="e">
        <f t="shared" si="56"/>
        <v>#N/A</v>
      </c>
      <c r="CB32" s="22"/>
      <c r="CC32" s="28" t="e">
        <f t="shared" si="57"/>
        <v>#DIV/0!</v>
      </c>
      <c r="CD32" s="28" t="e">
        <f t="shared" si="114"/>
        <v>#N/A</v>
      </c>
      <c r="CE32" s="28" t="e">
        <f t="shared" si="115"/>
        <v>#DIV/0!</v>
      </c>
      <c r="CF32" s="11"/>
      <c r="CG32" s="22" t="e">
        <f t="shared" si="116"/>
        <v>#N/A</v>
      </c>
      <c r="CH32" s="22" t="e">
        <f t="shared" si="117"/>
        <v>#N/A</v>
      </c>
      <c r="CI32" s="22" t="e">
        <f t="shared" si="118"/>
        <v>#N/A</v>
      </c>
    </row>
    <row r="33" spans="1:87" x14ac:dyDescent="0.25">
      <c r="A33" s="11">
        <v>20</v>
      </c>
      <c r="B33" s="37"/>
      <c r="C33" s="37"/>
      <c r="D33" s="38"/>
      <c r="E33" s="109"/>
      <c r="F33" s="109"/>
      <c r="G33" s="109"/>
      <c r="H33" s="131" t="e">
        <f t="shared" si="63"/>
        <v>#DIV/0!</v>
      </c>
      <c r="I33" s="20"/>
      <c r="J33" s="93">
        <f t="shared" si="64"/>
        <v>0</v>
      </c>
      <c r="K33" s="31" t="e">
        <f t="shared" si="65"/>
        <v>#N/A</v>
      </c>
      <c r="L33" s="101" t="e">
        <f t="shared" si="66"/>
        <v>#N/A</v>
      </c>
      <c r="M33" s="32" t="e">
        <f t="shared" si="67"/>
        <v>#N/A</v>
      </c>
      <c r="N33" s="31" t="e">
        <f t="shared" si="68"/>
        <v>#N/A</v>
      </c>
      <c r="O33" s="33"/>
      <c r="P33" s="31">
        <f t="shared" si="69"/>
        <v>0</v>
      </c>
      <c r="Q33" s="31">
        <f t="shared" si="70"/>
        <v>0</v>
      </c>
      <c r="R33" s="34" t="e">
        <f t="shared" si="71"/>
        <v>#DIV/0!</v>
      </c>
      <c r="S33" s="34" t="e">
        <f t="shared" si="72"/>
        <v>#N/A</v>
      </c>
      <c r="T33" s="31" t="e">
        <f t="shared" si="73"/>
        <v>#DIV/0!</v>
      </c>
      <c r="U33" s="21"/>
      <c r="V33" s="21">
        <f t="shared" si="119"/>
        <v>0</v>
      </c>
      <c r="W33" s="11">
        <f t="shared" si="10"/>
        <v>0</v>
      </c>
      <c r="X33" s="11">
        <f t="shared" si="11"/>
        <v>0</v>
      </c>
      <c r="Y33" s="11">
        <f t="shared" si="74"/>
        <v>0</v>
      </c>
      <c r="Z33" s="22">
        <f t="shared" si="13"/>
        <v>0</v>
      </c>
      <c r="AA33" s="23">
        <f t="shared" si="75"/>
        <v>0</v>
      </c>
      <c r="AB33" s="24">
        <f t="shared" si="76"/>
        <v>0</v>
      </c>
      <c r="AC33" s="23">
        <f t="shared" si="77"/>
        <v>0</v>
      </c>
      <c r="AD33" s="25" t="e">
        <f t="shared" si="78"/>
        <v>#DIV/0!</v>
      </c>
      <c r="AE33" s="25" t="e">
        <f t="shared" si="79"/>
        <v>#DIV/0!</v>
      </c>
      <c r="AF33" s="11">
        <f t="shared" si="80"/>
        <v>0</v>
      </c>
      <c r="AG33" s="65">
        <f t="shared" si="81"/>
        <v>0</v>
      </c>
      <c r="AH33" s="65">
        <f t="shared" si="82"/>
        <v>0</v>
      </c>
      <c r="AI33" s="26">
        <f t="shared" si="83"/>
        <v>0.9</v>
      </c>
      <c r="AJ33" s="26">
        <f t="shared" si="84"/>
        <v>0</v>
      </c>
      <c r="AK33" s="26">
        <f t="shared" si="85"/>
        <v>0</v>
      </c>
      <c r="AL33" s="26">
        <f t="shared" si="86"/>
        <v>0</v>
      </c>
      <c r="AM33" s="26">
        <f t="shared" si="87"/>
        <v>0</v>
      </c>
      <c r="AN33" s="27">
        <f t="shared" si="88"/>
        <v>0.9</v>
      </c>
      <c r="AO33" s="22">
        <f t="shared" si="89"/>
        <v>0</v>
      </c>
      <c r="AP33" s="22">
        <f t="shared" si="90"/>
        <v>0</v>
      </c>
      <c r="AQ33" s="22">
        <f t="shared" si="91"/>
        <v>0</v>
      </c>
      <c r="AR33" s="22">
        <f t="shared" si="92"/>
        <v>0</v>
      </c>
      <c r="AS33" s="22">
        <f t="shared" si="93"/>
        <v>0</v>
      </c>
      <c r="AT33" s="22">
        <f t="shared" si="94"/>
        <v>0</v>
      </c>
      <c r="AU33" s="22">
        <f t="shared" si="32"/>
        <v>-192</v>
      </c>
      <c r="AV33" s="11">
        <f t="shared" si="33"/>
        <v>0</v>
      </c>
      <c r="AW33" s="11">
        <f t="shared" si="95"/>
        <v>0</v>
      </c>
      <c r="AX33" s="11">
        <f t="shared" si="96"/>
        <v>0</v>
      </c>
      <c r="AY33" s="11">
        <f t="shared" si="97"/>
        <v>0</v>
      </c>
      <c r="AZ33" s="11">
        <f t="shared" si="98"/>
        <v>0</v>
      </c>
      <c r="BA33" s="11">
        <f t="shared" si="99"/>
        <v>0</v>
      </c>
      <c r="BB33" s="12">
        <f t="shared" si="100"/>
        <v>0</v>
      </c>
      <c r="BC33" s="11">
        <f t="shared" si="40"/>
        <v>0</v>
      </c>
      <c r="BD33" s="11">
        <f t="shared" si="101"/>
        <v>0</v>
      </c>
      <c r="BE33" s="11">
        <f t="shared" si="41"/>
        <v>0</v>
      </c>
      <c r="BF33" s="22">
        <f t="shared" si="42"/>
        <v>0</v>
      </c>
      <c r="BG33" s="22">
        <f t="shared" si="102"/>
        <v>0</v>
      </c>
      <c r="BH33" s="22">
        <f t="shared" si="103"/>
        <v>0</v>
      </c>
      <c r="BI33" s="22">
        <f t="shared" si="104"/>
        <v>0</v>
      </c>
      <c r="BJ33" s="22">
        <f t="shared" si="105"/>
        <v>0</v>
      </c>
      <c r="BK33" s="22">
        <f t="shared" si="106"/>
        <v>0</v>
      </c>
      <c r="BL33" s="22">
        <f t="shared" si="120"/>
        <v>0</v>
      </c>
      <c r="BM33" s="22">
        <f t="shared" si="48"/>
        <v>0</v>
      </c>
      <c r="BN33" s="22">
        <f t="shared" si="49"/>
        <v>0</v>
      </c>
      <c r="BO33" s="22">
        <f t="shared" si="107"/>
        <v>0</v>
      </c>
      <c r="BP33" s="22">
        <f t="shared" si="108"/>
        <v>0</v>
      </c>
      <c r="BQ33" s="22">
        <f t="shared" si="109"/>
        <v>0</v>
      </c>
      <c r="BR33" s="22">
        <f t="shared" si="110"/>
        <v>0</v>
      </c>
      <c r="BS33" s="66" t="e">
        <f>VLOOKUP(V33,'AMS Tabelle Pauschalsätze'!A23:L122,8,TRUE)</f>
        <v>#N/A</v>
      </c>
      <c r="BT33" s="66" t="e">
        <f>VLOOKUP(V33,'AMS Tabelle Pauschalsätze'!A23:L122,7,TRUE)</f>
        <v>#N/A</v>
      </c>
      <c r="BU33" s="73" t="e">
        <f t="shared" si="111"/>
        <v>#N/A</v>
      </c>
      <c r="BV33" s="73" t="e">
        <f t="shared" si="112"/>
        <v>#N/A</v>
      </c>
      <c r="BW33" s="73" t="e">
        <f>VLOOKUP(V33,'AMS Tabelle Pauschalsätze'!A23:L122,10,TRUE)</f>
        <v>#N/A</v>
      </c>
      <c r="BX33" s="11">
        <f t="shared" si="54"/>
        <v>0</v>
      </c>
      <c r="BY33" s="65" t="e">
        <f t="shared" si="55"/>
        <v>#DIV/0!</v>
      </c>
      <c r="BZ33" s="73" t="e">
        <f t="shared" si="113"/>
        <v>#N/A</v>
      </c>
      <c r="CA33" s="110" t="e">
        <f t="shared" si="56"/>
        <v>#N/A</v>
      </c>
      <c r="CB33" s="22"/>
      <c r="CC33" s="28" t="e">
        <f t="shared" si="57"/>
        <v>#DIV/0!</v>
      </c>
      <c r="CD33" s="28" t="e">
        <f t="shared" si="114"/>
        <v>#N/A</v>
      </c>
      <c r="CE33" s="28" t="e">
        <f t="shared" si="115"/>
        <v>#DIV/0!</v>
      </c>
      <c r="CF33" s="11"/>
      <c r="CG33" s="22" t="e">
        <f t="shared" si="116"/>
        <v>#N/A</v>
      </c>
      <c r="CH33" s="22" t="e">
        <f t="shared" si="117"/>
        <v>#N/A</v>
      </c>
      <c r="CI33" s="22" t="e">
        <f t="shared" si="118"/>
        <v>#N/A</v>
      </c>
    </row>
    <row r="34" spans="1:87" x14ac:dyDescent="0.25">
      <c r="A34" s="11">
        <v>21</v>
      </c>
      <c r="B34" s="37"/>
      <c r="C34" s="37"/>
      <c r="D34" s="38"/>
      <c r="E34" s="109"/>
      <c r="F34" s="109"/>
      <c r="G34" s="109"/>
      <c r="H34" s="131" t="e">
        <f t="shared" si="63"/>
        <v>#DIV/0!</v>
      </c>
      <c r="I34" s="20"/>
      <c r="J34" s="93">
        <f t="shared" si="64"/>
        <v>0</v>
      </c>
      <c r="K34" s="31" t="e">
        <f t="shared" si="65"/>
        <v>#N/A</v>
      </c>
      <c r="L34" s="101" t="e">
        <f t="shared" si="66"/>
        <v>#N/A</v>
      </c>
      <c r="M34" s="32" t="e">
        <f t="shared" si="67"/>
        <v>#N/A</v>
      </c>
      <c r="N34" s="31" t="e">
        <f t="shared" si="68"/>
        <v>#N/A</v>
      </c>
      <c r="O34" s="33"/>
      <c r="P34" s="31">
        <f t="shared" si="69"/>
        <v>0</v>
      </c>
      <c r="Q34" s="31">
        <f t="shared" si="70"/>
        <v>0</v>
      </c>
      <c r="R34" s="34" t="e">
        <f t="shared" si="71"/>
        <v>#DIV/0!</v>
      </c>
      <c r="S34" s="34" t="e">
        <f t="shared" si="72"/>
        <v>#N/A</v>
      </c>
      <c r="T34" s="31" t="e">
        <f t="shared" si="73"/>
        <v>#DIV/0!</v>
      </c>
      <c r="U34" s="21"/>
      <c r="V34" s="21">
        <f t="shared" si="119"/>
        <v>0</v>
      </c>
      <c r="W34" s="11">
        <f t="shared" si="10"/>
        <v>0</v>
      </c>
      <c r="X34" s="11">
        <f t="shared" si="11"/>
        <v>0</v>
      </c>
      <c r="Y34" s="11">
        <f t="shared" si="74"/>
        <v>0</v>
      </c>
      <c r="Z34" s="22">
        <f t="shared" si="13"/>
        <v>0</v>
      </c>
      <c r="AA34" s="23">
        <f t="shared" si="75"/>
        <v>0</v>
      </c>
      <c r="AB34" s="24">
        <f t="shared" si="76"/>
        <v>0</v>
      </c>
      <c r="AC34" s="23">
        <f t="shared" si="77"/>
        <v>0</v>
      </c>
      <c r="AD34" s="25" t="e">
        <f t="shared" si="78"/>
        <v>#DIV/0!</v>
      </c>
      <c r="AE34" s="25" t="e">
        <f t="shared" si="79"/>
        <v>#DIV/0!</v>
      </c>
      <c r="AF34" s="11">
        <f t="shared" si="80"/>
        <v>0</v>
      </c>
      <c r="AG34" s="65">
        <f t="shared" si="81"/>
        <v>0</v>
      </c>
      <c r="AH34" s="65">
        <f t="shared" si="82"/>
        <v>0</v>
      </c>
      <c r="AI34" s="26">
        <f t="shared" si="83"/>
        <v>0.9</v>
      </c>
      <c r="AJ34" s="26">
        <f t="shared" si="84"/>
        <v>0</v>
      </c>
      <c r="AK34" s="26">
        <f t="shared" si="85"/>
        <v>0</v>
      </c>
      <c r="AL34" s="26">
        <f t="shared" si="86"/>
        <v>0</v>
      </c>
      <c r="AM34" s="26">
        <f t="shared" si="87"/>
        <v>0</v>
      </c>
      <c r="AN34" s="27">
        <f t="shared" si="88"/>
        <v>0.9</v>
      </c>
      <c r="AO34" s="22">
        <f t="shared" si="89"/>
        <v>0</v>
      </c>
      <c r="AP34" s="22">
        <f t="shared" si="90"/>
        <v>0</v>
      </c>
      <c r="AQ34" s="22">
        <f t="shared" si="91"/>
        <v>0</v>
      </c>
      <c r="AR34" s="22">
        <f t="shared" si="92"/>
        <v>0</v>
      </c>
      <c r="AS34" s="22">
        <f t="shared" si="93"/>
        <v>0</v>
      </c>
      <c r="AT34" s="22">
        <f t="shared" si="94"/>
        <v>0</v>
      </c>
      <c r="AU34" s="22">
        <f t="shared" si="32"/>
        <v>-192</v>
      </c>
      <c r="AV34" s="11">
        <f t="shared" si="33"/>
        <v>0</v>
      </c>
      <c r="AW34" s="11">
        <f t="shared" si="95"/>
        <v>0</v>
      </c>
      <c r="AX34" s="11">
        <f t="shared" si="96"/>
        <v>0</v>
      </c>
      <c r="AY34" s="11">
        <f t="shared" si="97"/>
        <v>0</v>
      </c>
      <c r="AZ34" s="11">
        <f t="shared" si="98"/>
        <v>0</v>
      </c>
      <c r="BA34" s="11">
        <f t="shared" si="99"/>
        <v>0</v>
      </c>
      <c r="BB34" s="12">
        <f t="shared" si="100"/>
        <v>0</v>
      </c>
      <c r="BC34" s="11">
        <f t="shared" si="40"/>
        <v>0</v>
      </c>
      <c r="BD34" s="11">
        <f t="shared" si="101"/>
        <v>0</v>
      </c>
      <c r="BE34" s="11">
        <f t="shared" si="41"/>
        <v>0</v>
      </c>
      <c r="BF34" s="22">
        <f t="shared" si="42"/>
        <v>0</v>
      </c>
      <c r="BG34" s="22">
        <f t="shared" si="102"/>
        <v>0</v>
      </c>
      <c r="BH34" s="22">
        <f t="shared" si="103"/>
        <v>0</v>
      </c>
      <c r="BI34" s="22">
        <f t="shared" si="104"/>
        <v>0</v>
      </c>
      <c r="BJ34" s="22">
        <f t="shared" si="105"/>
        <v>0</v>
      </c>
      <c r="BK34" s="22">
        <f t="shared" si="106"/>
        <v>0</v>
      </c>
      <c r="BL34" s="22">
        <f t="shared" si="120"/>
        <v>0</v>
      </c>
      <c r="BM34" s="22">
        <f t="shared" si="48"/>
        <v>0</v>
      </c>
      <c r="BN34" s="22">
        <f t="shared" si="49"/>
        <v>0</v>
      </c>
      <c r="BO34" s="22">
        <f t="shared" si="107"/>
        <v>0</v>
      </c>
      <c r="BP34" s="22">
        <f t="shared" si="108"/>
        <v>0</v>
      </c>
      <c r="BQ34" s="22">
        <f t="shared" si="109"/>
        <v>0</v>
      </c>
      <c r="BR34" s="22">
        <f t="shared" si="110"/>
        <v>0</v>
      </c>
      <c r="BS34" s="66" t="e">
        <f>VLOOKUP(V34,'AMS Tabelle Pauschalsätze'!A24:L123,8,TRUE)</f>
        <v>#N/A</v>
      </c>
      <c r="BT34" s="66" t="e">
        <f>VLOOKUP(V34,'AMS Tabelle Pauschalsätze'!A24:L123,7,TRUE)</f>
        <v>#N/A</v>
      </c>
      <c r="BU34" s="73" t="e">
        <f t="shared" si="111"/>
        <v>#N/A</v>
      </c>
      <c r="BV34" s="73" t="e">
        <f t="shared" si="112"/>
        <v>#N/A</v>
      </c>
      <c r="BW34" s="73" t="e">
        <f>VLOOKUP(V34,'AMS Tabelle Pauschalsätze'!A24:L123,10,TRUE)</f>
        <v>#N/A</v>
      </c>
      <c r="BX34" s="11">
        <f t="shared" si="54"/>
        <v>0</v>
      </c>
      <c r="BY34" s="65" t="e">
        <f t="shared" si="55"/>
        <v>#DIV/0!</v>
      </c>
      <c r="BZ34" s="73" t="e">
        <f t="shared" si="113"/>
        <v>#N/A</v>
      </c>
      <c r="CA34" s="110" t="e">
        <f t="shared" si="56"/>
        <v>#N/A</v>
      </c>
      <c r="CB34" s="22"/>
      <c r="CC34" s="28" t="e">
        <f t="shared" si="57"/>
        <v>#DIV/0!</v>
      </c>
      <c r="CD34" s="28" t="e">
        <f t="shared" si="114"/>
        <v>#N/A</v>
      </c>
      <c r="CE34" s="28" t="e">
        <f t="shared" si="115"/>
        <v>#DIV/0!</v>
      </c>
      <c r="CF34" s="11"/>
      <c r="CG34" s="22" t="e">
        <f t="shared" si="116"/>
        <v>#N/A</v>
      </c>
      <c r="CH34" s="22" t="e">
        <f t="shared" si="117"/>
        <v>#N/A</v>
      </c>
      <c r="CI34" s="22" t="e">
        <f t="shared" si="118"/>
        <v>#N/A</v>
      </c>
    </row>
    <row r="35" spans="1:87" x14ac:dyDescent="0.25">
      <c r="A35" s="11">
        <v>22</v>
      </c>
      <c r="B35" s="37"/>
      <c r="C35" s="37"/>
      <c r="D35" s="38"/>
      <c r="E35" s="109"/>
      <c r="F35" s="109"/>
      <c r="G35" s="109"/>
      <c r="H35" s="131" t="e">
        <f t="shared" si="63"/>
        <v>#DIV/0!</v>
      </c>
      <c r="I35" s="20"/>
      <c r="J35" s="93">
        <f t="shared" si="64"/>
        <v>0</v>
      </c>
      <c r="K35" s="31" t="e">
        <f t="shared" si="65"/>
        <v>#N/A</v>
      </c>
      <c r="L35" s="101" t="e">
        <f t="shared" si="66"/>
        <v>#N/A</v>
      </c>
      <c r="M35" s="32" t="e">
        <f t="shared" si="67"/>
        <v>#N/A</v>
      </c>
      <c r="N35" s="31" t="e">
        <f t="shared" si="68"/>
        <v>#N/A</v>
      </c>
      <c r="O35" s="33"/>
      <c r="P35" s="31">
        <f t="shared" si="69"/>
        <v>0</v>
      </c>
      <c r="Q35" s="31">
        <f t="shared" si="70"/>
        <v>0</v>
      </c>
      <c r="R35" s="34" t="e">
        <f t="shared" si="71"/>
        <v>#DIV/0!</v>
      </c>
      <c r="S35" s="34" t="e">
        <f t="shared" si="72"/>
        <v>#N/A</v>
      </c>
      <c r="T35" s="31" t="e">
        <f t="shared" si="73"/>
        <v>#DIV/0!</v>
      </c>
      <c r="U35" s="21"/>
      <c r="V35" s="21">
        <f t="shared" si="119"/>
        <v>0</v>
      </c>
      <c r="W35" s="11">
        <f t="shared" si="10"/>
        <v>0</v>
      </c>
      <c r="X35" s="11">
        <f t="shared" si="11"/>
        <v>0</v>
      </c>
      <c r="Y35" s="11">
        <f t="shared" si="74"/>
        <v>0</v>
      </c>
      <c r="Z35" s="22">
        <f t="shared" si="13"/>
        <v>0</v>
      </c>
      <c r="AA35" s="23">
        <f t="shared" si="75"/>
        <v>0</v>
      </c>
      <c r="AB35" s="24">
        <f t="shared" si="76"/>
        <v>0</v>
      </c>
      <c r="AC35" s="23">
        <f t="shared" si="77"/>
        <v>0</v>
      </c>
      <c r="AD35" s="25" t="e">
        <f t="shared" si="78"/>
        <v>#DIV/0!</v>
      </c>
      <c r="AE35" s="25" t="e">
        <f t="shared" si="79"/>
        <v>#DIV/0!</v>
      </c>
      <c r="AF35" s="11">
        <f t="shared" si="80"/>
        <v>0</v>
      </c>
      <c r="AG35" s="65">
        <f t="shared" si="81"/>
        <v>0</v>
      </c>
      <c r="AH35" s="65">
        <f t="shared" si="82"/>
        <v>0</v>
      </c>
      <c r="AI35" s="26">
        <f t="shared" si="83"/>
        <v>0.9</v>
      </c>
      <c r="AJ35" s="26">
        <f t="shared" si="84"/>
        <v>0</v>
      </c>
      <c r="AK35" s="26">
        <f t="shared" si="85"/>
        <v>0</v>
      </c>
      <c r="AL35" s="26">
        <f t="shared" si="86"/>
        <v>0</v>
      </c>
      <c r="AM35" s="26">
        <f t="shared" si="87"/>
        <v>0</v>
      </c>
      <c r="AN35" s="27">
        <f t="shared" si="88"/>
        <v>0.9</v>
      </c>
      <c r="AO35" s="22">
        <f t="shared" si="89"/>
        <v>0</v>
      </c>
      <c r="AP35" s="22">
        <f t="shared" si="90"/>
        <v>0</v>
      </c>
      <c r="AQ35" s="22">
        <f t="shared" si="91"/>
        <v>0</v>
      </c>
      <c r="AR35" s="22">
        <f t="shared" si="92"/>
        <v>0</v>
      </c>
      <c r="AS35" s="22">
        <f t="shared" si="93"/>
        <v>0</v>
      </c>
      <c r="AT35" s="22">
        <f t="shared" si="94"/>
        <v>0</v>
      </c>
      <c r="AU35" s="22">
        <f t="shared" si="32"/>
        <v>-192</v>
      </c>
      <c r="AV35" s="11">
        <f t="shared" si="33"/>
        <v>0</v>
      </c>
      <c r="AW35" s="11">
        <f t="shared" si="95"/>
        <v>0</v>
      </c>
      <c r="AX35" s="11">
        <f t="shared" si="96"/>
        <v>0</v>
      </c>
      <c r="AY35" s="11">
        <f t="shared" si="97"/>
        <v>0</v>
      </c>
      <c r="AZ35" s="11">
        <f t="shared" si="98"/>
        <v>0</v>
      </c>
      <c r="BA35" s="11">
        <f t="shared" si="99"/>
        <v>0</v>
      </c>
      <c r="BB35" s="12">
        <f t="shared" si="100"/>
        <v>0</v>
      </c>
      <c r="BC35" s="11">
        <f t="shared" si="40"/>
        <v>0</v>
      </c>
      <c r="BD35" s="11">
        <f t="shared" si="101"/>
        <v>0</v>
      </c>
      <c r="BE35" s="11">
        <f t="shared" si="41"/>
        <v>0</v>
      </c>
      <c r="BF35" s="22">
        <f t="shared" si="42"/>
        <v>0</v>
      </c>
      <c r="BG35" s="22">
        <f t="shared" si="102"/>
        <v>0</v>
      </c>
      <c r="BH35" s="22">
        <f t="shared" si="103"/>
        <v>0</v>
      </c>
      <c r="BI35" s="22">
        <f t="shared" si="104"/>
        <v>0</v>
      </c>
      <c r="BJ35" s="22">
        <f t="shared" si="105"/>
        <v>0</v>
      </c>
      <c r="BK35" s="22">
        <f t="shared" si="106"/>
        <v>0</v>
      </c>
      <c r="BL35" s="22">
        <f t="shared" si="120"/>
        <v>0</v>
      </c>
      <c r="BM35" s="22">
        <f t="shared" si="48"/>
        <v>0</v>
      </c>
      <c r="BN35" s="22">
        <f t="shared" si="49"/>
        <v>0</v>
      </c>
      <c r="BO35" s="22">
        <f t="shared" si="107"/>
        <v>0</v>
      </c>
      <c r="BP35" s="22">
        <f t="shared" si="108"/>
        <v>0</v>
      </c>
      <c r="BQ35" s="22">
        <f t="shared" si="109"/>
        <v>0</v>
      </c>
      <c r="BR35" s="22">
        <f t="shared" si="110"/>
        <v>0</v>
      </c>
      <c r="BS35" s="66" t="e">
        <f>VLOOKUP(V35,'AMS Tabelle Pauschalsätze'!A25:L124,8,TRUE)</f>
        <v>#N/A</v>
      </c>
      <c r="BT35" s="66" t="e">
        <f>VLOOKUP(V35,'AMS Tabelle Pauschalsätze'!A25:L124,7,TRUE)</f>
        <v>#N/A</v>
      </c>
      <c r="BU35" s="73" t="e">
        <f t="shared" si="111"/>
        <v>#N/A</v>
      </c>
      <c r="BV35" s="73" t="e">
        <f t="shared" si="112"/>
        <v>#N/A</v>
      </c>
      <c r="BW35" s="73" t="e">
        <f>VLOOKUP(V35,'AMS Tabelle Pauschalsätze'!A25:L124,10,TRUE)</f>
        <v>#N/A</v>
      </c>
      <c r="BX35" s="11">
        <f t="shared" si="54"/>
        <v>0</v>
      </c>
      <c r="BY35" s="65" t="e">
        <f t="shared" si="55"/>
        <v>#DIV/0!</v>
      </c>
      <c r="BZ35" s="73" t="e">
        <f t="shared" si="113"/>
        <v>#N/A</v>
      </c>
      <c r="CA35" s="110" t="e">
        <f t="shared" si="56"/>
        <v>#N/A</v>
      </c>
      <c r="CB35" s="22"/>
      <c r="CC35" s="28" t="e">
        <f t="shared" si="57"/>
        <v>#DIV/0!</v>
      </c>
      <c r="CD35" s="28" t="e">
        <f t="shared" si="114"/>
        <v>#N/A</v>
      </c>
      <c r="CE35" s="28" t="e">
        <f t="shared" si="115"/>
        <v>#DIV/0!</v>
      </c>
      <c r="CF35" s="11"/>
      <c r="CG35" s="22" t="e">
        <f t="shared" si="116"/>
        <v>#N/A</v>
      </c>
      <c r="CH35" s="22" t="e">
        <f t="shared" si="117"/>
        <v>#N/A</v>
      </c>
      <c r="CI35" s="22" t="e">
        <f t="shared" si="118"/>
        <v>#N/A</v>
      </c>
    </row>
    <row r="36" spans="1:87" x14ac:dyDescent="0.25">
      <c r="A36" s="11">
        <v>23</v>
      </c>
      <c r="B36" s="37"/>
      <c r="C36" s="37"/>
      <c r="D36" s="38"/>
      <c r="E36" s="109"/>
      <c r="F36" s="109"/>
      <c r="G36" s="109"/>
      <c r="H36" s="131" t="e">
        <f t="shared" si="63"/>
        <v>#DIV/0!</v>
      </c>
      <c r="I36" s="20"/>
      <c r="J36" s="93">
        <f t="shared" si="64"/>
        <v>0</v>
      </c>
      <c r="K36" s="31" t="e">
        <f t="shared" si="65"/>
        <v>#N/A</v>
      </c>
      <c r="L36" s="101" t="e">
        <f t="shared" si="66"/>
        <v>#N/A</v>
      </c>
      <c r="M36" s="32" t="e">
        <f t="shared" si="67"/>
        <v>#N/A</v>
      </c>
      <c r="N36" s="31" t="e">
        <f t="shared" si="68"/>
        <v>#N/A</v>
      </c>
      <c r="O36" s="33"/>
      <c r="P36" s="31">
        <f t="shared" si="69"/>
        <v>0</v>
      </c>
      <c r="Q36" s="31">
        <f t="shared" si="70"/>
        <v>0</v>
      </c>
      <c r="R36" s="34" t="e">
        <f t="shared" si="71"/>
        <v>#DIV/0!</v>
      </c>
      <c r="S36" s="34" t="e">
        <f t="shared" si="72"/>
        <v>#N/A</v>
      </c>
      <c r="T36" s="31" t="e">
        <f t="shared" si="73"/>
        <v>#DIV/0!</v>
      </c>
      <c r="U36" s="21"/>
      <c r="V36" s="21">
        <f t="shared" si="119"/>
        <v>0</v>
      </c>
      <c r="W36" s="11">
        <f t="shared" si="10"/>
        <v>0</v>
      </c>
      <c r="X36" s="11">
        <f t="shared" si="11"/>
        <v>0</v>
      </c>
      <c r="Y36" s="11">
        <f t="shared" si="74"/>
        <v>0</v>
      </c>
      <c r="Z36" s="22">
        <f t="shared" si="13"/>
        <v>0</v>
      </c>
      <c r="AA36" s="23">
        <f t="shared" si="75"/>
        <v>0</v>
      </c>
      <c r="AB36" s="24">
        <f t="shared" si="76"/>
        <v>0</v>
      </c>
      <c r="AC36" s="23">
        <f t="shared" si="77"/>
        <v>0</v>
      </c>
      <c r="AD36" s="25" t="e">
        <f t="shared" si="78"/>
        <v>#DIV/0!</v>
      </c>
      <c r="AE36" s="25" t="e">
        <f t="shared" si="79"/>
        <v>#DIV/0!</v>
      </c>
      <c r="AF36" s="11">
        <f t="shared" si="80"/>
        <v>0</v>
      </c>
      <c r="AG36" s="65">
        <f t="shared" si="81"/>
        <v>0</v>
      </c>
      <c r="AH36" s="65">
        <f t="shared" si="82"/>
        <v>0</v>
      </c>
      <c r="AI36" s="26">
        <f t="shared" si="83"/>
        <v>0.9</v>
      </c>
      <c r="AJ36" s="26">
        <f t="shared" si="84"/>
        <v>0</v>
      </c>
      <c r="AK36" s="26">
        <f t="shared" si="85"/>
        <v>0</v>
      </c>
      <c r="AL36" s="26">
        <f t="shared" si="86"/>
        <v>0</v>
      </c>
      <c r="AM36" s="26">
        <f t="shared" si="87"/>
        <v>0</v>
      </c>
      <c r="AN36" s="27">
        <f t="shared" si="88"/>
        <v>0.9</v>
      </c>
      <c r="AO36" s="22">
        <f t="shared" si="89"/>
        <v>0</v>
      </c>
      <c r="AP36" s="22">
        <f t="shared" si="90"/>
        <v>0</v>
      </c>
      <c r="AQ36" s="22">
        <f t="shared" si="91"/>
        <v>0</v>
      </c>
      <c r="AR36" s="22">
        <f t="shared" si="92"/>
        <v>0</v>
      </c>
      <c r="AS36" s="22">
        <f t="shared" si="93"/>
        <v>0</v>
      </c>
      <c r="AT36" s="22">
        <f t="shared" si="94"/>
        <v>0</v>
      </c>
      <c r="AU36" s="22">
        <f t="shared" si="32"/>
        <v>-192</v>
      </c>
      <c r="AV36" s="11">
        <f t="shared" si="33"/>
        <v>0</v>
      </c>
      <c r="AW36" s="11">
        <f t="shared" si="95"/>
        <v>0</v>
      </c>
      <c r="AX36" s="11">
        <f t="shared" si="96"/>
        <v>0</v>
      </c>
      <c r="AY36" s="11">
        <f t="shared" si="97"/>
        <v>0</v>
      </c>
      <c r="AZ36" s="11">
        <f t="shared" si="98"/>
        <v>0</v>
      </c>
      <c r="BA36" s="11">
        <f t="shared" si="99"/>
        <v>0</v>
      </c>
      <c r="BB36" s="12">
        <f t="shared" si="100"/>
        <v>0</v>
      </c>
      <c r="BC36" s="11">
        <f t="shared" si="40"/>
        <v>0</v>
      </c>
      <c r="BD36" s="11">
        <f t="shared" si="101"/>
        <v>0</v>
      </c>
      <c r="BE36" s="11">
        <f t="shared" si="41"/>
        <v>0</v>
      </c>
      <c r="BF36" s="22">
        <f t="shared" si="42"/>
        <v>0</v>
      </c>
      <c r="BG36" s="22">
        <f t="shared" si="102"/>
        <v>0</v>
      </c>
      <c r="BH36" s="22">
        <f t="shared" si="103"/>
        <v>0</v>
      </c>
      <c r="BI36" s="22">
        <f t="shared" si="104"/>
        <v>0</v>
      </c>
      <c r="BJ36" s="22">
        <f t="shared" si="105"/>
        <v>0</v>
      </c>
      <c r="BK36" s="22">
        <f t="shared" si="106"/>
        <v>0</v>
      </c>
      <c r="BL36" s="22">
        <f t="shared" si="120"/>
        <v>0</v>
      </c>
      <c r="BM36" s="22">
        <f t="shared" si="48"/>
        <v>0</v>
      </c>
      <c r="BN36" s="22">
        <f t="shared" si="49"/>
        <v>0</v>
      </c>
      <c r="BO36" s="22">
        <f t="shared" si="107"/>
        <v>0</v>
      </c>
      <c r="BP36" s="22">
        <f t="shared" si="108"/>
        <v>0</v>
      </c>
      <c r="BQ36" s="22">
        <f t="shared" si="109"/>
        <v>0</v>
      </c>
      <c r="BR36" s="22">
        <f t="shared" si="110"/>
        <v>0</v>
      </c>
      <c r="BS36" s="66" t="e">
        <f>VLOOKUP(V36,'AMS Tabelle Pauschalsätze'!A26:L125,8,TRUE)</f>
        <v>#N/A</v>
      </c>
      <c r="BT36" s="66" t="e">
        <f>VLOOKUP(V36,'AMS Tabelle Pauschalsätze'!A26:L125,7,TRUE)</f>
        <v>#N/A</v>
      </c>
      <c r="BU36" s="73" t="e">
        <f t="shared" si="111"/>
        <v>#N/A</v>
      </c>
      <c r="BV36" s="73" t="e">
        <f t="shared" si="112"/>
        <v>#N/A</v>
      </c>
      <c r="BW36" s="73" t="e">
        <f>VLOOKUP(V36,'AMS Tabelle Pauschalsätze'!A26:L125,10,TRUE)</f>
        <v>#N/A</v>
      </c>
      <c r="BX36" s="11">
        <f t="shared" si="54"/>
        <v>0</v>
      </c>
      <c r="BY36" s="65" t="e">
        <f t="shared" si="55"/>
        <v>#DIV/0!</v>
      </c>
      <c r="BZ36" s="73" t="e">
        <f t="shared" si="113"/>
        <v>#N/A</v>
      </c>
      <c r="CA36" s="110" t="e">
        <f t="shared" si="56"/>
        <v>#N/A</v>
      </c>
      <c r="CB36" s="22"/>
      <c r="CC36" s="28" t="e">
        <f t="shared" si="57"/>
        <v>#DIV/0!</v>
      </c>
      <c r="CD36" s="28" t="e">
        <f t="shared" si="114"/>
        <v>#N/A</v>
      </c>
      <c r="CE36" s="28" t="e">
        <f t="shared" si="115"/>
        <v>#DIV/0!</v>
      </c>
      <c r="CF36" s="11"/>
      <c r="CG36" s="22" t="e">
        <f t="shared" si="116"/>
        <v>#N/A</v>
      </c>
      <c r="CH36" s="22" t="e">
        <f t="shared" si="117"/>
        <v>#N/A</v>
      </c>
      <c r="CI36" s="22" t="e">
        <f t="shared" si="118"/>
        <v>#N/A</v>
      </c>
    </row>
    <row r="37" spans="1:87" x14ac:dyDescent="0.25">
      <c r="A37" s="11">
        <v>24</v>
      </c>
      <c r="B37" s="37"/>
      <c r="C37" s="37"/>
      <c r="D37" s="38"/>
      <c r="E37" s="109"/>
      <c r="F37" s="109"/>
      <c r="G37" s="109"/>
      <c r="H37" s="131" t="e">
        <f t="shared" si="63"/>
        <v>#DIV/0!</v>
      </c>
      <c r="I37" s="20"/>
      <c r="J37" s="93">
        <f t="shared" si="64"/>
        <v>0</v>
      </c>
      <c r="K37" s="31" t="e">
        <f t="shared" si="65"/>
        <v>#N/A</v>
      </c>
      <c r="L37" s="101" t="e">
        <f t="shared" si="66"/>
        <v>#N/A</v>
      </c>
      <c r="M37" s="32" t="e">
        <f t="shared" si="67"/>
        <v>#N/A</v>
      </c>
      <c r="N37" s="31" t="e">
        <f t="shared" si="68"/>
        <v>#N/A</v>
      </c>
      <c r="O37" s="33"/>
      <c r="P37" s="31">
        <f t="shared" si="69"/>
        <v>0</v>
      </c>
      <c r="Q37" s="31">
        <f t="shared" si="70"/>
        <v>0</v>
      </c>
      <c r="R37" s="34" t="e">
        <f t="shared" si="71"/>
        <v>#DIV/0!</v>
      </c>
      <c r="S37" s="34" t="e">
        <f t="shared" si="72"/>
        <v>#N/A</v>
      </c>
      <c r="T37" s="31" t="e">
        <f t="shared" si="73"/>
        <v>#DIV/0!</v>
      </c>
      <c r="U37" s="21"/>
      <c r="V37" s="21">
        <f t="shared" si="119"/>
        <v>0</v>
      </c>
      <c r="W37" s="11">
        <f t="shared" si="10"/>
        <v>0</v>
      </c>
      <c r="X37" s="11">
        <f t="shared" si="11"/>
        <v>0</v>
      </c>
      <c r="Y37" s="11">
        <f t="shared" si="74"/>
        <v>0</v>
      </c>
      <c r="Z37" s="22">
        <f t="shared" si="13"/>
        <v>0</v>
      </c>
      <c r="AA37" s="23">
        <f t="shared" si="75"/>
        <v>0</v>
      </c>
      <c r="AB37" s="24">
        <f t="shared" si="76"/>
        <v>0</v>
      </c>
      <c r="AC37" s="23">
        <f t="shared" si="77"/>
        <v>0</v>
      </c>
      <c r="AD37" s="25" t="e">
        <f t="shared" si="78"/>
        <v>#DIV/0!</v>
      </c>
      <c r="AE37" s="25" t="e">
        <f t="shared" si="79"/>
        <v>#DIV/0!</v>
      </c>
      <c r="AF37" s="11">
        <f t="shared" si="80"/>
        <v>0</v>
      </c>
      <c r="AG37" s="65">
        <f t="shared" si="81"/>
        <v>0</v>
      </c>
      <c r="AH37" s="65">
        <f t="shared" si="82"/>
        <v>0</v>
      </c>
      <c r="AI37" s="26">
        <f t="shared" si="83"/>
        <v>0.9</v>
      </c>
      <c r="AJ37" s="26">
        <f t="shared" si="84"/>
        <v>0</v>
      </c>
      <c r="AK37" s="26">
        <f t="shared" si="85"/>
        <v>0</v>
      </c>
      <c r="AL37" s="26">
        <f t="shared" si="86"/>
        <v>0</v>
      </c>
      <c r="AM37" s="26">
        <f t="shared" si="87"/>
        <v>0</v>
      </c>
      <c r="AN37" s="27">
        <f t="shared" si="88"/>
        <v>0.9</v>
      </c>
      <c r="AO37" s="22">
        <f t="shared" si="89"/>
        <v>0</v>
      </c>
      <c r="AP37" s="22">
        <f t="shared" si="90"/>
        <v>0</v>
      </c>
      <c r="AQ37" s="22">
        <f t="shared" si="91"/>
        <v>0</v>
      </c>
      <c r="AR37" s="22">
        <f t="shared" si="92"/>
        <v>0</v>
      </c>
      <c r="AS37" s="22">
        <f t="shared" si="93"/>
        <v>0</v>
      </c>
      <c r="AT37" s="22">
        <f t="shared" si="94"/>
        <v>0</v>
      </c>
      <c r="AU37" s="22">
        <f t="shared" si="32"/>
        <v>-192</v>
      </c>
      <c r="AV37" s="11">
        <f t="shared" si="33"/>
        <v>0</v>
      </c>
      <c r="AW37" s="11">
        <f t="shared" si="95"/>
        <v>0</v>
      </c>
      <c r="AX37" s="11">
        <f t="shared" si="96"/>
        <v>0</v>
      </c>
      <c r="AY37" s="11">
        <f t="shared" si="97"/>
        <v>0</v>
      </c>
      <c r="AZ37" s="11">
        <f t="shared" si="98"/>
        <v>0</v>
      </c>
      <c r="BA37" s="11">
        <f t="shared" si="99"/>
        <v>0</v>
      </c>
      <c r="BB37" s="12">
        <f t="shared" si="100"/>
        <v>0</v>
      </c>
      <c r="BC37" s="11">
        <f t="shared" si="40"/>
        <v>0</v>
      </c>
      <c r="BD37" s="11">
        <f t="shared" si="101"/>
        <v>0</v>
      </c>
      <c r="BE37" s="11">
        <f t="shared" si="41"/>
        <v>0</v>
      </c>
      <c r="BF37" s="22">
        <f t="shared" si="42"/>
        <v>0</v>
      </c>
      <c r="BG37" s="22">
        <f t="shared" si="102"/>
        <v>0</v>
      </c>
      <c r="BH37" s="22">
        <f t="shared" si="103"/>
        <v>0</v>
      </c>
      <c r="BI37" s="22">
        <f t="shared" si="104"/>
        <v>0</v>
      </c>
      <c r="BJ37" s="22">
        <f t="shared" si="105"/>
        <v>0</v>
      </c>
      <c r="BK37" s="22">
        <f t="shared" si="106"/>
        <v>0</v>
      </c>
      <c r="BL37" s="22">
        <f t="shared" si="120"/>
        <v>0</v>
      </c>
      <c r="BM37" s="22">
        <f t="shared" si="48"/>
        <v>0</v>
      </c>
      <c r="BN37" s="22">
        <f t="shared" si="49"/>
        <v>0</v>
      </c>
      <c r="BO37" s="22">
        <f t="shared" si="107"/>
        <v>0</v>
      </c>
      <c r="BP37" s="22">
        <f t="shared" si="108"/>
        <v>0</v>
      </c>
      <c r="BQ37" s="22">
        <f t="shared" si="109"/>
        <v>0</v>
      </c>
      <c r="BR37" s="22">
        <f t="shared" si="110"/>
        <v>0</v>
      </c>
      <c r="BS37" s="66" t="e">
        <f>VLOOKUP(V37,'AMS Tabelle Pauschalsätze'!A27:L126,8,TRUE)</f>
        <v>#N/A</v>
      </c>
      <c r="BT37" s="66" t="e">
        <f>VLOOKUP(V37,'AMS Tabelle Pauschalsätze'!A27:L126,7,TRUE)</f>
        <v>#N/A</v>
      </c>
      <c r="BU37" s="73" t="e">
        <f t="shared" si="111"/>
        <v>#N/A</v>
      </c>
      <c r="BV37" s="73" t="e">
        <f t="shared" si="112"/>
        <v>#N/A</v>
      </c>
      <c r="BW37" s="73" t="e">
        <f>VLOOKUP(V37,'AMS Tabelle Pauschalsätze'!A27:L126,10,TRUE)</f>
        <v>#N/A</v>
      </c>
      <c r="BX37" s="11">
        <f t="shared" si="54"/>
        <v>0</v>
      </c>
      <c r="BY37" s="65" t="e">
        <f t="shared" si="55"/>
        <v>#DIV/0!</v>
      </c>
      <c r="BZ37" s="73" t="e">
        <f t="shared" si="113"/>
        <v>#N/A</v>
      </c>
      <c r="CA37" s="110" t="e">
        <f t="shared" si="56"/>
        <v>#N/A</v>
      </c>
      <c r="CB37" s="22"/>
      <c r="CC37" s="28" t="e">
        <f t="shared" si="57"/>
        <v>#DIV/0!</v>
      </c>
      <c r="CD37" s="28" t="e">
        <f t="shared" si="114"/>
        <v>#N/A</v>
      </c>
      <c r="CE37" s="28" t="e">
        <f t="shared" si="115"/>
        <v>#DIV/0!</v>
      </c>
      <c r="CF37" s="11"/>
      <c r="CG37" s="22" t="e">
        <f t="shared" si="116"/>
        <v>#N/A</v>
      </c>
      <c r="CH37" s="22" t="e">
        <f t="shared" si="117"/>
        <v>#N/A</v>
      </c>
      <c r="CI37" s="22" t="e">
        <f t="shared" si="118"/>
        <v>#N/A</v>
      </c>
    </row>
    <row r="38" spans="1:87" x14ac:dyDescent="0.25">
      <c r="A38" s="11">
        <v>25</v>
      </c>
      <c r="B38" s="37"/>
      <c r="C38" s="37"/>
      <c r="D38" s="38"/>
      <c r="E38" s="109"/>
      <c r="F38" s="109"/>
      <c r="G38" s="109"/>
      <c r="H38" s="131" t="e">
        <f t="shared" si="63"/>
        <v>#DIV/0!</v>
      </c>
      <c r="I38" s="20"/>
      <c r="J38" s="93">
        <f t="shared" si="64"/>
        <v>0</v>
      </c>
      <c r="K38" s="31" t="e">
        <f t="shared" si="65"/>
        <v>#N/A</v>
      </c>
      <c r="L38" s="101" t="e">
        <f t="shared" si="66"/>
        <v>#N/A</v>
      </c>
      <c r="M38" s="32" t="e">
        <f t="shared" si="67"/>
        <v>#N/A</v>
      </c>
      <c r="N38" s="31" t="e">
        <f t="shared" si="68"/>
        <v>#N/A</v>
      </c>
      <c r="O38" s="33"/>
      <c r="P38" s="31">
        <f t="shared" si="69"/>
        <v>0</v>
      </c>
      <c r="Q38" s="31">
        <f t="shared" si="70"/>
        <v>0</v>
      </c>
      <c r="R38" s="34" t="e">
        <f t="shared" si="71"/>
        <v>#DIV/0!</v>
      </c>
      <c r="S38" s="34" t="e">
        <f t="shared" si="72"/>
        <v>#N/A</v>
      </c>
      <c r="T38" s="31" t="e">
        <f t="shared" si="73"/>
        <v>#DIV/0!</v>
      </c>
      <c r="U38" s="21"/>
      <c r="V38" s="21">
        <f t="shared" si="119"/>
        <v>0</v>
      </c>
      <c r="W38" s="11">
        <f t="shared" si="10"/>
        <v>0</v>
      </c>
      <c r="X38" s="11">
        <f t="shared" si="11"/>
        <v>0</v>
      </c>
      <c r="Y38" s="11">
        <f t="shared" si="74"/>
        <v>0</v>
      </c>
      <c r="Z38" s="22">
        <f t="shared" si="13"/>
        <v>0</v>
      </c>
      <c r="AA38" s="23">
        <f t="shared" si="75"/>
        <v>0</v>
      </c>
      <c r="AB38" s="24">
        <f t="shared" si="76"/>
        <v>0</v>
      </c>
      <c r="AC38" s="23">
        <f t="shared" si="77"/>
        <v>0</v>
      </c>
      <c r="AD38" s="25" t="e">
        <f t="shared" si="78"/>
        <v>#DIV/0!</v>
      </c>
      <c r="AE38" s="25" t="e">
        <f t="shared" si="79"/>
        <v>#DIV/0!</v>
      </c>
      <c r="AF38" s="11">
        <f t="shared" si="80"/>
        <v>0</v>
      </c>
      <c r="AG38" s="65">
        <f t="shared" si="81"/>
        <v>0</v>
      </c>
      <c r="AH38" s="65">
        <f t="shared" si="82"/>
        <v>0</v>
      </c>
      <c r="AI38" s="26">
        <f t="shared" si="83"/>
        <v>0.9</v>
      </c>
      <c r="AJ38" s="26">
        <f t="shared" si="84"/>
        <v>0</v>
      </c>
      <c r="AK38" s="26">
        <f t="shared" si="85"/>
        <v>0</v>
      </c>
      <c r="AL38" s="26">
        <f t="shared" si="86"/>
        <v>0</v>
      </c>
      <c r="AM38" s="26">
        <f t="shared" si="87"/>
        <v>0</v>
      </c>
      <c r="AN38" s="27">
        <f t="shared" si="88"/>
        <v>0.9</v>
      </c>
      <c r="AO38" s="22">
        <f t="shared" si="89"/>
        <v>0</v>
      </c>
      <c r="AP38" s="22">
        <f t="shared" si="90"/>
        <v>0</v>
      </c>
      <c r="AQ38" s="22">
        <f t="shared" si="91"/>
        <v>0</v>
      </c>
      <c r="AR38" s="22">
        <f t="shared" si="92"/>
        <v>0</v>
      </c>
      <c r="AS38" s="22">
        <f t="shared" si="93"/>
        <v>0</v>
      </c>
      <c r="AT38" s="22">
        <f t="shared" si="94"/>
        <v>0</v>
      </c>
      <c r="AU38" s="22">
        <f t="shared" si="32"/>
        <v>-192</v>
      </c>
      <c r="AV38" s="11">
        <f t="shared" si="33"/>
        <v>0</v>
      </c>
      <c r="AW38" s="11">
        <f t="shared" si="95"/>
        <v>0</v>
      </c>
      <c r="AX38" s="11">
        <f t="shared" si="96"/>
        <v>0</v>
      </c>
      <c r="AY38" s="11">
        <f t="shared" si="97"/>
        <v>0</v>
      </c>
      <c r="AZ38" s="11">
        <f t="shared" si="98"/>
        <v>0</v>
      </c>
      <c r="BA38" s="11">
        <f t="shared" si="99"/>
        <v>0</v>
      </c>
      <c r="BB38" s="12">
        <f t="shared" si="100"/>
        <v>0</v>
      </c>
      <c r="BC38" s="11">
        <f t="shared" si="40"/>
        <v>0</v>
      </c>
      <c r="BD38" s="11">
        <f t="shared" si="101"/>
        <v>0</v>
      </c>
      <c r="BE38" s="11">
        <f t="shared" si="41"/>
        <v>0</v>
      </c>
      <c r="BF38" s="22">
        <f t="shared" si="42"/>
        <v>0</v>
      </c>
      <c r="BG38" s="22">
        <f t="shared" si="102"/>
        <v>0</v>
      </c>
      <c r="BH38" s="22">
        <f t="shared" si="103"/>
        <v>0</v>
      </c>
      <c r="BI38" s="22">
        <f t="shared" si="104"/>
        <v>0</v>
      </c>
      <c r="BJ38" s="22">
        <f t="shared" si="105"/>
        <v>0</v>
      </c>
      <c r="BK38" s="22">
        <f t="shared" si="106"/>
        <v>0</v>
      </c>
      <c r="BL38" s="22">
        <f t="shared" si="120"/>
        <v>0</v>
      </c>
      <c r="BM38" s="22">
        <f t="shared" si="48"/>
        <v>0</v>
      </c>
      <c r="BN38" s="22">
        <f t="shared" si="49"/>
        <v>0</v>
      </c>
      <c r="BO38" s="22">
        <f t="shared" si="107"/>
        <v>0</v>
      </c>
      <c r="BP38" s="22">
        <f t="shared" si="108"/>
        <v>0</v>
      </c>
      <c r="BQ38" s="22">
        <f t="shared" si="109"/>
        <v>0</v>
      </c>
      <c r="BR38" s="22">
        <f t="shared" si="110"/>
        <v>0</v>
      </c>
      <c r="BS38" s="66" t="e">
        <f>VLOOKUP(V38,'AMS Tabelle Pauschalsätze'!A28:L127,8,TRUE)</f>
        <v>#N/A</v>
      </c>
      <c r="BT38" s="66" t="e">
        <f>VLOOKUP(V38,'AMS Tabelle Pauschalsätze'!A28:L127,7,TRUE)</f>
        <v>#N/A</v>
      </c>
      <c r="BU38" s="73" t="e">
        <f t="shared" si="111"/>
        <v>#N/A</v>
      </c>
      <c r="BV38" s="73" t="e">
        <f t="shared" si="112"/>
        <v>#N/A</v>
      </c>
      <c r="BW38" s="73" t="e">
        <f>VLOOKUP(V38,'AMS Tabelle Pauschalsätze'!A28:L127,10,TRUE)</f>
        <v>#N/A</v>
      </c>
      <c r="BX38" s="11">
        <f t="shared" si="54"/>
        <v>0</v>
      </c>
      <c r="BY38" s="65" t="e">
        <f t="shared" si="55"/>
        <v>#DIV/0!</v>
      </c>
      <c r="BZ38" s="73" t="e">
        <f t="shared" si="113"/>
        <v>#N/A</v>
      </c>
      <c r="CA38" s="110" t="e">
        <f t="shared" si="56"/>
        <v>#N/A</v>
      </c>
      <c r="CB38" s="22"/>
      <c r="CC38" s="28" t="e">
        <f t="shared" si="57"/>
        <v>#DIV/0!</v>
      </c>
      <c r="CD38" s="28" t="e">
        <f t="shared" si="114"/>
        <v>#N/A</v>
      </c>
      <c r="CE38" s="28" t="e">
        <f t="shared" si="115"/>
        <v>#DIV/0!</v>
      </c>
      <c r="CF38" s="11"/>
      <c r="CG38" s="22" t="e">
        <f t="shared" si="116"/>
        <v>#N/A</v>
      </c>
      <c r="CH38" s="22" t="e">
        <f t="shared" si="117"/>
        <v>#N/A</v>
      </c>
      <c r="CI38" s="22" t="e">
        <f t="shared" si="118"/>
        <v>#N/A</v>
      </c>
    </row>
    <row r="39" spans="1:87" x14ac:dyDescent="0.25">
      <c r="A39" s="11">
        <v>26</v>
      </c>
      <c r="B39" s="37"/>
      <c r="C39" s="37"/>
      <c r="D39" s="38"/>
      <c r="E39" s="109"/>
      <c r="F39" s="109"/>
      <c r="G39" s="109"/>
      <c r="H39" s="131" t="e">
        <f t="shared" si="63"/>
        <v>#DIV/0!</v>
      </c>
      <c r="I39" s="20"/>
      <c r="J39" s="93">
        <f t="shared" si="64"/>
        <v>0</v>
      </c>
      <c r="K39" s="31" t="e">
        <f t="shared" si="65"/>
        <v>#N/A</v>
      </c>
      <c r="L39" s="101" t="e">
        <f t="shared" si="66"/>
        <v>#N/A</v>
      </c>
      <c r="M39" s="32" t="e">
        <f t="shared" si="67"/>
        <v>#N/A</v>
      </c>
      <c r="N39" s="31" t="e">
        <f t="shared" si="68"/>
        <v>#N/A</v>
      </c>
      <c r="O39" s="33"/>
      <c r="P39" s="31">
        <f t="shared" si="69"/>
        <v>0</v>
      </c>
      <c r="Q39" s="31">
        <f t="shared" si="70"/>
        <v>0</v>
      </c>
      <c r="R39" s="34" t="e">
        <f t="shared" si="71"/>
        <v>#DIV/0!</v>
      </c>
      <c r="S39" s="34" t="e">
        <f t="shared" si="72"/>
        <v>#N/A</v>
      </c>
      <c r="T39" s="31" t="e">
        <f t="shared" si="73"/>
        <v>#DIV/0!</v>
      </c>
      <c r="U39" s="21"/>
      <c r="V39" s="21">
        <f t="shared" si="119"/>
        <v>0</v>
      </c>
      <c r="W39" s="11">
        <f t="shared" si="10"/>
        <v>0</v>
      </c>
      <c r="X39" s="11">
        <f t="shared" si="11"/>
        <v>0</v>
      </c>
      <c r="Y39" s="11">
        <f t="shared" si="74"/>
        <v>0</v>
      </c>
      <c r="Z39" s="22">
        <f t="shared" si="13"/>
        <v>0</v>
      </c>
      <c r="AA39" s="23">
        <f t="shared" si="75"/>
        <v>0</v>
      </c>
      <c r="AB39" s="24">
        <f t="shared" si="76"/>
        <v>0</v>
      </c>
      <c r="AC39" s="23">
        <f t="shared" si="77"/>
        <v>0</v>
      </c>
      <c r="AD39" s="25" t="e">
        <f t="shared" si="78"/>
        <v>#DIV/0!</v>
      </c>
      <c r="AE39" s="25" t="e">
        <f t="shared" si="79"/>
        <v>#DIV/0!</v>
      </c>
      <c r="AF39" s="11">
        <f t="shared" si="80"/>
        <v>0</v>
      </c>
      <c r="AG39" s="65">
        <f t="shared" si="81"/>
        <v>0</v>
      </c>
      <c r="AH39" s="65">
        <f t="shared" si="82"/>
        <v>0</v>
      </c>
      <c r="AI39" s="26">
        <f t="shared" si="83"/>
        <v>0.9</v>
      </c>
      <c r="AJ39" s="26">
        <f t="shared" si="84"/>
        <v>0</v>
      </c>
      <c r="AK39" s="26">
        <f t="shared" si="85"/>
        <v>0</v>
      </c>
      <c r="AL39" s="26">
        <f t="shared" si="86"/>
        <v>0</v>
      </c>
      <c r="AM39" s="26">
        <f t="shared" si="87"/>
        <v>0</v>
      </c>
      <c r="AN39" s="27">
        <f t="shared" si="88"/>
        <v>0.9</v>
      </c>
      <c r="AO39" s="22">
        <f t="shared" si="89"/>
        <v>0</v>
      </c>
      <c r="AP39" s="22">
        <f t="shared" si="90"/>
        <v>0</v>
      </c>
      <c r="AQ39" s="22">
        <f t="shared" si="91"/>
        <v>0</v>
      </c>
      <c r="AR39" s="22">
        <f t="shared" si="92"/>
        <v>0</v>
      </c>
      <c r="AS39" s="22">
        <f t="shared" si="93"/>
        <v>0</v>
      </c>
      <c r="AT39" s="22">
        <f t="shared" si="94"/>
        <v>0</v>
      </c>
      <c r="AU39" s="22">
        <f t="shared" si="32"/>
        <v>-192</v>
      </c>
      <c r="AV39" s="11">
        <f t="shared" si="33"/>
        <v>0</v>
      </c>
      <c r="AW39" s="11">
        <f t="shared" si="95"/>
        <v>0</v>
      </c>
      <c r="AX39" s="11">
        <f t="shared" si="96"/>
        <v>0</v>
      </c>
      <c r="AY39" s="11">
        <f t="shared" si="97"/>
        <v>0</v>
      </c>
      <c r="AZ39" s="11">
        <f t="shared" si="98"/>
        <v>0</v>
      </c>
      <c r="BA39" s="11">
        <f t="shared" si="99"/>
        <v>0</v>
      </c>
      <c r="BB39" s="12">
        <f t="shared" si="100"/>
        <v>0</v>
      </c>
      <c r="BC39" s="11">
        <f t="shared" si="40"/>
        <v>0</v>
      </c>
      <c r="BD39" s="11">
        <f t="shared" si="101"/>
        <v>0</v>
      </c>
      <c r="BE39" s="11">
        <f t="shared" si="41"/>
        <v>0</v>
      </c>
      <c r="BF39" s="22">
        <f t="shared" si="42"/>
        <v>0</v>
      </c>
      <c r="BG39" s="22">
        <f t="shared" si="102"/>
        <v>0</v>
      </c>
      <c r="BH39" s="22">
        <f t="shared" si="103"/>
        <v>0</v>
      </c>
      <c r="BI39" s="22">
        <f t="shared" si="104"/>
        <v>0</v>
      </c>
      <c r="BJ39" s="22">
        <f t="shared" si="105"/>
        <v>0</v>
      </c>
      <c r="BK39" s="22">
        <f t="shared" si="106"/>
        <v>0</v>
      </c>
      <c r="BL39" s="22">
        <f t="shared" si="120"/>
        <v>0</v>
      </c>
      <c r="BM39" s="22">
        <f t="shared" si="48"/>
        <v>0</v>
      </c>
      <c r="BN39" s="22">
        <f t="shared" si="49"/>
        <v>0</v>
      </c>
      <c r="BO39" s="22">
        <f t="shared" si="107"/>
        <v>0</v>
      </c>
      <c r="BP39" s="22">
        <f t="shared" si="108"/>
        <v>0</v>
      </c>
      <c r="BQ39" s="22">
        <f t="shared" si="109"/>
        <v>0</v>
      </c>
      <c r="BR39" s="22">
        <f t="shared" si="110"/>
        <v>0</v>
      </c>
      <c r="BS39" s="66" t="e">
        <f>VLOOKUP(V39,'AMS Tabelle Pauschalsätze'!A29:L128,8,TRUE)</f>
        <v>#N/A</v>
      </c>
      <c r="BT39" s="66" t="e">
        <f>VLOOKUP(V39,'AMS Tabelle Pauschalsätze'!A29:L128,7,TRUE)</f>
        <v>#N/A</v>
      </c>
      <c r="BU39" s="73" t="e">
        <f t="shared" si="111"/>
        <v>#N/A</v>
      </c>
      <c r="BV39" s="73" t="e">
        <f t="shared" si="112"/>
        <v>#N/A</v>
      </c>
      <c r="BW39" s="73" t="e">
        <f>VLOOKUP(V39,'AMS Tabelle Pauschalsätze'!A29:L128,10,TRUE)</f>
        <v>#N/A</v>
      </c>
      <c r="BX39" s="11">
        <f t="shared" si="54"/>
        <v>0</v>
      </c>
      <c r="BY39" s="65" t="e">
        <f t="shared" si="55"/>
        <v>#DIV/0!</v>
      </c>
      <c r="BZ39" s="73" t="e">
        <f t="shared" si="113"/>
        <v>#N/A</v>
      </c>
      <c r="CA39" s="110" t="e">
        <f t="shared" si="56"/>
        <v>#N/A</v>
      </c>
      <c r="CB39" s="22"/>
      <c r="CC39" s="28" t="e">
        <f t="shared" si="57"/>
        <v>#DIV/0!</v>
      </c>
      <c r="CD39" s="28" t="e">
        <f t="shared" si="114"/>
        <v>#N/A</v>
      </c>
      <c r="CE39" s="28" t="e">
        <f t="shared" si="115"/>
        <v>#DIV/0!</v>
      </c>
      <c r="CF39" s="11"/>
      <c r="CG39" s="22" t="e">
        <f t="shared" si="116"/>
        <v>#N/A</v>
      </c>
      <c r="CH39" s="22" t="e">
        <f t="shared" si="117"/>
        <v>#N/A</v>
      </c>
      <c r="CI39" s="22" t="e">
        <f t="shared" si="118"/>
        <v>#N/A</v>
      </c>
    </row>
    <row r="40" spans="1:87" x14ac:dyDescent="0.25">
      <c r="A40" s="11">
        <v>27</v>
      </c>
      <c r="B40" s="37"/>
      <c r="C40" s="37"/>
      <c r="D40" s="38"/>
      <c r="E40" s="109"/>
      <c r="F40" s="109"/>
      <c r="G40" s="109"/>
      <c r="H40" s="131" t="e">
        <f t="shared" si="63"/>
        <v>#DIV/0!</v>
      </c>
      <c r="I40" s="20"/>
      <c r="J40" s="93">
        <f t="shared" si="64"/>
        <v>0</v>
      </c>
      <c r="K40" s="31" t="e">
        <f t="shared" si="65"/>
        <v>#N/A</v>
      </c>
      <c r="L40" s="101" t="e">
        <f t="shared" si="66"/>
        <v>#N/A</v>
      </c>
      <c r="M40" s="32" t="e">
        <f t="shared" si="67"/>
        <v>#N/A</v>
      </c>
      <c r="N40" s="31" t="e">
        <f t="shared" si="68"/>
        <v>#N/A</v>
      </c>
      <c r="O40" s="33"/>
      <c r="P40" s="31">
        <f t="shared" si="69"/>
        <v>0</v>
      </c>
      <c r="Q40" s="31">
        <f t="shared" si="70"/>
        <v>0</v>
      </c>
      <c r="R40" s="34" t="e">
        <f t="shared" si="71"/>
        <v>#DIV/0!</v>
      </c>
      <c r="S40" s="34" t="e">
        <f t="shared" si="72"/>
        <v>#N/A</v>
      </c>
      <c r="T40" s="31" t="e">
        <f t="shared" si="73"/>
        <v>#DIV/0!</v>
      </c>
      <c r="U40" s="21"/>
      <c r="V40" s="21">
        <f t="shared" si="119"/>
        <v>0</v>
      </c>
      <c r="W40" s="11">
        <f t="shared" si="10"/>
        <v>0</v>
      </c>
      <c r="X40" s="11">
        <f t="shared" si="11"/>
        <v>0</v>
      </c>
      <c r="Y40" s="11">
        <f t="shared" si="74"/>
        <v>0</v>
      </c>
      <c r="Z40" s="22">
        <f t="shared" si="13"/>
        <v>0</v>
      </c>
      <c r="AA40" s="23">
        <f t="shared" si="75"/>
        <v>0</v>
      </c>
      <c r="AB40" s="24">
        <f t="shared" si="76"/>
        <v>0</v>
      </c>
      <c r="AC40" s="23">
        <f t="shared" si="77"/>
        <v>0</v>
      </c>
      <c r="AD40" s="25" t="e">
        <f t="shared" si="78"/>
        <v>#DIV/0!</v>
      </c>
      <c r="AE40" s="25" t="e">
        <f t="shared" si="79"/>
        <v>#DIV/0!</v>
      </c>
      <c r="AF40" s="11">
        <f t="shared" si="80"/>
        <v>0</v>
      </c>
      <c r="AG40" s="65">
        <f t="shared" si="81"/>
        <v>0</v>
      </c>
      <c r="AH40" s="65">
        <f t="shared" si="82"/>
        <v>0</v>
      </c>
      <c r="AI40" s="26">
        <f t="shared" si="83"/>
        <v>0.9</v>
      </c>
      <c r="AJ40" s="26">
        <f t="shared" si="84"/>
        <v>0</v>
      </c>
      <c r="AK40" s="26">
        <f t="shared" si="85"/>
        <v>0</v>
      </c>
      <c r="AL40" s="26">
        <f t="shared" si="86"/>
        <v>0</v>
      </c>
      <c r="AM40" s="26">
        <f t="shared" si="87"/>
        <v>0</v>
      </c>
      <c r="AN40" s="27">
        <f t="shared" si="88"/>
        <v>0.9</v>
      </c>
      <c r="AO40" s="22">
        <f t="shared" si="89"/>
        <v>0</v>
      </c>
      <c r="AP40" s="22">
        <f t="shared" si="90"/>
        <v>0</v>
      </c>
      <c r="AQ40" s="22">
        <f t="shared" si="91"/>
        <v>0</v>
      </c>
      <c r="AR40" s="22">
        <f t="shared" si="92"/>
        <v>0</v>
      </c>
      <c r="AS40" s="22">
        <f t="shared" si="93"/>
        <v>0</v>
      </c>
      <c r="AT40" s="22">
        <f t="shared" si="94"/>
        <v>0</v>
      </c>
      <c r="AU40" s="22">
        <f t="shared" si="32"/>
        <v>-192</v>
      </c>
      <c r="AV40" s="11">
        <f t="shared" si="33"/>
        <v>0</v>
      </c>
      <c r="AW40" s="11">
        <f t="shared" si="95"/>
        <v>0</v>
      </c>
      <c r="AX40" s="11">
        <f t="shared" si="96"/>
        <v>0</v>
      </c>
      <c r="AY40" s="11">
        <f t="shared" si="97"/>
        <v>0</v>
      </c>
      <c r="AZ40" s="11">
        <f t="shared" si="98"/>
        <v>0</v>
      </c>
      <c r="BA40" s="11">
        <f t="shared" si="99"/>
        <v>0</v>
      </c>
      <c r="BB40" s="12">
        <f t="shared" si="100"/>
        <v>0</v>
      </c>
      <c r="BC40" s="11">
        <f t="shared" si="40"/>
        <v>0</v>
      </c>
      <c r="BD40" s="11">
        <f t="shared" si="101"/>
        <v>0</v>
      </c>
      <c r="BE40" s="11">
        <f t="shared" si="41"/>
        <v>0</v>
      </c>
      <c r="BF40" s="22">
        <f t="shared" si="42"/>
        <v>0</v>
      </c>
      <c r="BG40" s="22">
        <f t="shared" si="102"/>
        <v>0</v>
      </c>
      <c r="BH40" s="22">
        <f t="shared" si="103"/>
        <v>0</v>
      </c>
      <c r="BI40" s="22">
        <f t="shared" si="104"/>
        <v>0</v>
      </c>
      <c r="BJ40" s="22">
        <f t="shared" si="105"/>
        <v>0</v>
      </c>
      <c r="BK40" s="22">
        <f t="shared" si="106"/>
        <v>0</v>
      </c>
      <c r="BL40" s="22">
        <f t="shared" si="120"/>
        <v>0</v>
      </c>
      <c r="BM40" s="22">
        <f t="shared" si="48"/>
        <v>0</v>
      </c>
      <c r="BN40" s="22">
        <f t="shared" si="49"/>
        <v>0</v>
      </c>
      <c r="BO40" s="22">
        <f t="shared" si="107"/>
        <v>0</v>
      </c>
      <c r="BP40" s="22">
        <f t="shared" si="108"/>
        <v>0</v>
      </c>
      <c r="BQ40" s="22">
        <f t="shared" si="109"/>
        <v>0</v>
      </c>
      <c r="BR40" s="22">
        <f t="shared" si="110"/>
        <v>0</v>
      </c>
      <c r="BS40" s="66" t="e">
        <f>VLOOKUP(V40,'AMS Tabelle Pauschalsätze'!A30:L129,8,TRUE)</f>
        <v>#N/A</v>
      </c>
      <c r="BT40" s="66" t="e">
        <f>VLOOKUP(V40,'AMS Tabelle Pauschalsätze'!A30:L129,7,TRUE)</f>
        <v>#N/A</v>
      </c>
      <c r="BU40" s="73" t="e">
        <f t="shared" si="111"/>
        <v>#N/A</v>
      </c>
      <c r="BV40" s="73" t="e">
        <f t="shared" si="112"/>
        <v>#N/A</v>
      </c>
      <c r="BW40" s="73" t="e">
        <f>VLOOKUP(V40,'AMS Tabelle Pauschalsätze'!A30:L129,10,TRUE)</f>
        <v>#N/A</v>
      </c>
      <c r="BX40" s="11">
        <f t="shared" si="54"/>
        <v>0</v>
      </c>
      <c r="BY40" s="65" t="e">
        <f t="shared" si="55"/>
        <v>#DIV/0!</v>
      </c>
      <c r="BZ40" s="73" t="e">
        <f t="shared" si="113"/>
        <v>#N/A</v>
      </c>
      <c r="CA40" s="110" t="e">
        <f t="shared" si="56"/>
        <v>#N/A</v>
      </c>
      <c r="CB40" s="22"/>
      <c r="CC40" s="28" t="e">
        <f t="shared" si="57"/>
        <v>#DIV/0!</v>
      </c>
      <c r="CD40" s="28" t="e">
        <f t="shared" si="114"/>
        <v>#N/A</v>
      </c>
      <c r="CE40" s="28" t="e">
        <f t="shared" si="115"/>
        <v>#DIV/0!</v>
      </c>
      <c r="CF40" s="11"/>
      <c r="CG40" s="22" t="e">
        <f t="shared" si="116"/>
        <v>#N/A</v>
      </c>
      <c r="CH40" s="22" t="e">
        <f t="shared" si="117"/>
        <v>#N/A</v>
      </c>
      <c r="CI40" s="22" t="e">
        <f t="shared" si="118"/>
        <v>#N/A</v>
      </c>
    </row>
    <row r="41" spans="1:87" x14ac:dyDescent="0.25">
      <c r="A41" s="11">
        <v>28</v>
      </c>
      <c r="B41" s="37"/>
      <c r="C41" s="37"/>
      <c r="D41" s="38"/>
      <c r="E41" s="109"/>
      <c r="F41" s="109"/>
      <c r="G41" s="109"/>
      <c r="H41" s="131" t="e">
        <f t="shared" si="63"/>
        <v>#DIV/0!</v>
      </c>
      <c r="I41" s="20"/>
      <c r="J41" s="93">
        <f t="shared" si="64"/>
        <v>0</v>
      </c>
      <c r="K41" s="31" t="e">
        <f t="shared" si="65"/>
        <v>#N/A</v>
      </c>
      <c r="L41" s="101" t="e">
        <f t="shared" si="66"/>
        <v>#N/A</v>
      </c>
      <c r="M41" s="32" t="e">
        <f t="shared" si="67"/>
        <v>#N/A</v>
      </c>
      <c r="N41" s="31" t="e">
        <f t="shared" si="68"/>
        <v>#N/A</v>
      </c>
      <c r="O41" s="33"/>
      <c r="P41" s="31">
        <f t="shared" si="69"/>
        <v>0</v>
      </c>
      <c r="Q41" s="31">
        <f t="shared" si="70"/>
        <v>0</v>
      </c>
      <c r="R41" s="34" t="e">
        <f t="shared" si="71"/>
        <v>#DIV/0!</v>
      </c>
      <c r="S41" s="34" t="e">
        <f t="shared" si="72"/>
        <v>#N/A</v>
      </c>
      <c r="T41" s="31" t="e">
        <f t="shared" si="73"/>
        <v>#DIV/0!</v>
      </c>
      <c r="U41" s="21"/>
      <c r="V41" s="21">
        <f t="shared" si="119"/>
        <v>0</v>
      </c>
      <c r="W41" s="11">
        <f t="shared" si="10"/>
        <v>0</v>
      </c>
      <c r="X41" s="11">
        <f t="shared" si="11"/>
        <v>0</v>
      </c>
      <c r="Y41" s="11">
        <f t="shared" si="74"/>
        <v>0</v>
      </c>
      <c r="Z41" s="22">
        <f t="shared" si="13"/>
        <v>0</v>
      </c>
      <c r="AA41" s="23">
        <f t="shared" si="75"/>
        <v>0</v>
      </c>
      <c r="AB41" s="24">
        <f t="shared" si="76"/>
        <v>0</v>
      </c>
      <c r="AC41" s="23">
        <f t="shared" si="77"/>
        <v>0</v>
      </c>
      <c r="AD41" s="25" t="e">
        <f t="shared" si="78"/>
        <v>#DIV/0!</v>
      </c>
      <c r="AE41" s="25" t="e">
        <f t="shared" si="79"/>
        <v>#DIV/0!</v>
      </c>
      <c r="AF41" s="11">
        <f t="shared" si="80"/>
        <v>0</v>
      </c>
      <c r="AG41" s="65">
        <f t="shared" si="81"/>
        <v>0</v>
      </c>
      <c r="AH41" s="65">
        <f t="shared" si="82"/>
        <v>0</v>
      </c>
      <c r="AI41" s="26">
        <f t="shared" si="83"/>
        <v>0.9</v>
      </c>
      <c r="AJ41" s="26">
        <f t="shared" si="84"/>
        <v>0</v>
      </c>
      <c r="AK41" s="26">
        <f t="shared" si="85"/>
        <v>0</v>
      </c>
      <c r="AL41" s="26">
        <f t="shared" si="86"/>
        <v>0</v>
      </c>
      <c r="AM41" s="26">
        <f t="shared" si="87"/>
        <v>0</v>
      </c>
      <c r="AN41" s="27">
        <f t="shared" si="88"/>
        <v>0.9</v>
      </c>
      <c r="AO41" s="22">
        <f t="shared" si="89"/>
        <v>0</v>
      </c>
      <c r="AP41" s="22">
        <f t="shared" si="90"/>
        <v>0</v>
      </c>
      <c r="AQ41" s="22">
        <f t="shared" si="91"/>
        <v>0</v>
      </c>
      <c r="AR41" s="22">
        <f t="shared" si="92"/>
        <v>0</v>
      </c>
      <c r="AS41" s="22">
        <f t="shared" si="93"/>
        <v>0</v>
      </c>
      <c r="AT41" s="22">
        <f t="shared" si="94"/>
        <v>0</v>
      </c>
      <c r="AU41" s="22">
        <f t="shared" si="32"/>
        <v>-192</v>
      </c>
      <c r="AV41" s="11">
        <f t="shared" si="33"/>
        <v>0</v>
      </c>
      <c r="AW41" s="11">
        <f t="shared" si="95"/>
        <v>0</v>
      </c>
      <c r="AX41" s="11">
        <f t="shared" si="96"/>
        <v>0</v>
      </c>
      <c r="AY41" s="11">
        <f t="shared" si="97"/>
        <v>0</v>
      </c>
      <c r="AZ41" s="11">
        <f t="shared" si="98"/>
        <v>0</v>
      </c>
      <c r="BA41" s="11">
        <f t="shared" si="99"/>
        <v>0</v>
      </c>
      <c r="BB41" s="12">
        <f t="shared" si="100"/>
        <v>0</v>
      </c>
      <c r="BC41" s="11">
        <f t="shared" si="40"/>
        <v>0</v>
      </c>
      <c r="BD41" s="11">
        <f t="shared" si="101"/>
        <v>0</v>
      </c>
      <c r="BE41" s="11">
        <f t="shared" si="41"/>
        <v>0</v>
      </c>
      <c r="BF41" s="22">
        <f t="shared" si="42"/>
        <v>0</v>
      </c>
      <c r="BG41" s="22">
        <f t="shared" si="102"/>
        <v>0</v>
      </c>
      <c r="BH41" s="22">
        <f t="shared" si="103"/>
        <v>0</v>
      </c>
      <c r="BI41" s="22">
        <f t="shared" si="104"/>
        <v>0</v>
      </c>
      <c r="BJ41" s="22">
        <f t="shared" si="105"/>
        <v>0</v>
      </c>
      <c r="BK41" s="22">
        <f t="shared" si="106"/>
        <v>0</v>
      </c>
      <c r="BL41" s="22">
        <f t="shared" si="120"/>
        <v>0</v>
      </c>
      <c r="BM41" s="22">
        <f t="shared" si="48"/>
        <v>0</v>
      </c>
      <c r="BN41" s="22">
        <f t="shared" si="49"/>
        <v>0</v>
      </c>
      <c r="BO41" s="22">
        <f t="shared" si="107"/>
        <v>0</v>
      </c>
      <c r="BP41" s="22">
        <f t="shared" si="108"/>
        <v>0</v>
      </c>
      <c r="BQ41" s="22">
        <f t="shared" si="109"/>
        <v>0</v>
      </c>
      <c r="BR41" s="22">
        <f t="shared" si="110"/>
        <v>0</v>
      </c>
      <c r="BS41" s="66" t="e">
        <f>VLOOKUP(V41,'AMS Tabelle Pauschalsätze'!A31:L130,8,TRUE)</f>
        <v>#N/A</v>
      </c>
      <c r="BT41" s="66" t="e">
        <f>VLOOKUP(V41,'AMS Tabelle Pauschalsätze'!A31:L130,7,TRUE)</f>
        <v>#N/A</v>
      </c>
      <c r="BU41" s="73" t="e">
        <f t="shared" si="111"/>
        <v>#N/A</v>
      </c>
      <c r="BV41" s="73" t="e">
        <f t="shared" si="112"/>
        <v>#N/A</v>
      </c>
      <c r="BW41" s="73" t="e">
        <f>VLOOKUP(V41,'AMS Tabelle Pauschalsätze'!A31:L130,10,TRUE)</f>
        <v>#N/A</v>
      </c>
      <c r="BX41" s="11">
        <f t="shared" si="54"/>
        <v>0</v>
      </c>
      <c r="BY41" s="65" t="e">
        <f t="shared" si="55"/>
        <v>#DIV/0!</v>
      </c>
      <c r="BZ41" s="73" t="e">
        <f t="shared" si="113"/>
        <v>#N/A</v>
      </c>
      <c r="CA41" s="110" t="e">
        <f t="shared" si="56"/>
        <v>#N/A</v>
      </c>
      <c r="CB41" s="22"/>
      <c r="CC41" s="28" t="e">
        <f t="shared" si="57"/>
        <v>#DIV/0!</v>
      </c>
      <c r="CD41" s="28" t="e">
        <f t="shared" si="114"/>
        <v>#N/A</v>
      </c>
      <c r="CE41" s="28" t="e">
        <f t="shared" si="115"/>
        <v>#DIV/0!</v>
      </c>
      <c r="CF41" s="11"/>
      <c r="CG41" s="22" t="e">
        <f t="shared" si="116"/>
        <v>#N/A</v>
      </c>
      <c r="CH41" s="22" t="e">
        <f t="shared" si="117"/>
        <v>#N/A</v>
      </c>
      <c r="CI41" s="22" t="e">
        <f t="shared" si="118"/>
        <v>#N/A</v>
      </c>
    </row>
    <row r="42" spans="1:87" x14ac:dyDescent="0.25">
      <c r="A42" s="11">
        <v>29</v>
      </c>
      <c r="B42" s="37"/>
      <c r="C42" s="37"/>
      <c r="D42" s="38"/>
      <c r="E42" s="109"/>
      <c r="F42" s="109"/>
      <c r="G42" s="109"/>
      <c r="H42" s="131" t="e">
        <f t="shared" si="63"/>
        <v>#DIV/0!</v>
      </c>
      <c r="I42" s="20"/>
      <c r="J42" s="93">
        <f t="shared" si="64"/>
        <v>0</v>
      </c>
      <c r="K42" s="31" t="e">
        <f t="shared" si="65"/>
        <v>#N/A</v>
      </c>
      <c r="L42" s="101" t="e">
        <f t="shared" si="66"/>
        <v>#N/A</v>
      </c>
      <c r="M42" s="32" t="e">
        <f t="shared" si="67"/>
        <v>#N/A</v>
      </c>
      <c r="N42" s="31" t="e">
        <f t="shared" si="68"/>
        <v>#N/A</v>
      </c>
      <c r="O42" s="33"/>
      <c r="P42" s="31">
        <f t="shared" si="69"/>
        <v>0</v>
      </c>
      <c r="Q42" s="31">
        <f t="shared" si="70"/>
        <v>0</v>
      </c>
      <c r="R42" s="34" t="e">
        <f t="shared" si="71"/>
        <v>#DIV/0!</v>
      </c>
      <c r="S42" s="34" t="e">
        <f t="shared" si="72"/>
        <v>#N/A</v>
      </c>
      <c r="T42" s="31" t="e">
        <f t="shared" si="73"/>
        <v>#DIV/0!</v>
      </c>
      <c r="U42" s="21"/>
      <c r="V42" s="21">
        <f t="shared" si="119"/>
        <v>0</v>
      </c>
      <c r="W42" s="11">
        <f t="shared" si="10"/>
        <v>0</v>
      </c>
      <c r="X42" s="11">
        <f t="shared" si="11"/>
        <v>0</v>
      </c>
      <c r="Y42" s="11">
        <f t="shared" si="74"/>
        <v>0</v>
      </c>
      <c r="Z42" s="22">
        <f t="shared" si="13"/>
        <v>0</v>
      </c>
      <c r="AA42" s="23">
        <f t="shared" si="75"/>
        <v>0</v>
      </c>
      <c r="AB42" s="24">
        <f t="shared" si="76"/>
        <v>0</v>
      </c>
      <c r="AC42" s="23">
        <f t="shared" si="77"/>
        <v>0</v>
      </c>
      <c r="AD42" s="25" t="e">
        <f t="shared" si="78"/>
        <v>#DIV/0!</v>
      </c>
      <c r="AE42" s="25" t="e">
        <f t="shared" si="79"/>
        <v>#DIV/0!</v>
      </c>
      <c r="AF42" s="11">
        <f t="shared" si="80"/>
        <v>0</v>
      </c>
      <c r="AG42" s="65">
        <f t="shared" si="81"/>
        <v>0</v>
      </c>
      <c r="AH42" s="65">
        <f t="shared" si="82"/>
        <v>0</v>
      </c>
      <c r="AI42" s="26">
        <f t="shared" si="83"/>
        <v>0.9</v>
      </c>
      <c r="AJ42" s="26">
        <f t="shared" si="84"/>
        <v>0</v>
      </c>
      <c r="AK42" s="26">
        <f t="shared" si="85"/>
        <v>0</v>
      </c>
      <c r="AL42" s="26">
        <f t="shared" si="86"/>
        <v>0</v>
      </c>
      <c r="AM42" s="26">
        <f t="shared" si="87"/>
        <v>0</v>
      </c>
      <c r="AN42" s="27">
        <f t="shared" si="88"/>
        <v>0.9</v>
      </c>
      <c r="AO42" s="22">
        <f t="shared" si="89"/>
        <v>0</v>
      </c>
      <c r="AP42" s="22">
        <f t="shared" si="90"/>
        <v>0</v>
      </c>
      <c r="AQ42" s="22">
        <f t="shared" si="91"/>
        <v>0</v>
      </c>
      <c r="AR42" s="22">
        <f t="shared" si="92"/>
        <v>0</v>
      </c>
      <c r="AS42" s="22">
        <f t="shared" si="93"/>
        <v>0</v>
      </c>
      <c r="AT42" s="22">
        <f t="shared" si="94"/>
        <v>0</v>
      </c>
      <c r="AU42" s="22">
        <f t="shared" si="32"/>
        <v>-192</v>
      </c>
      <c r="AV42" s="11">
        <f t="shared" si="33"/>
        <v>0</v>
      </c>
      <c r="AW42" s="11">
        <f t="shared" si="95"/>
        <v>0</v>
      </c>
      <c r="AX42" s="11">
        <f t="shared" si="96"/>
        <v>0</v>
      </c>
      <c r="AY42" s="11">
        <f t="shared" si="97"/>
        <v>0</v>
      </c>
      <c r="AZ42" s="11">
        <f t="shared" si="98"/>
        <v>0</v>
      </c>
      <c r="BA42" s="11">
        <f t="shared" si="99"/>
        <v>0</v>
      </c>
      <c r="BB42" s="12">
        <f t="shared" si="100"/>
        <v>0</v>
      </c>
      <c r="BC42" s="11">
        <f t="shared" si="40"/>
        <v>0</v>
      </c>
      <c r="BD42" s="11">
        <f t="shared" si="101"/>
        <v>0</v>
      </c>
      <c r="BE42" s="11">
        <f t="shared" si="41"/>
        <v>0</v>
      </c>
      <c r="BF42" s="22">
        <f t="shared" si="42"/>
        <v>0</v>
      </c>
      <c r="BG42" s="22">
        <f t="shared" si="102"/>
        <v>0</v>
      </c>
      <c r="BH42" s="22">
        <f t="shared" si="103"/>
        <v>0</v>
      </c>
      <c r="BI42" s="22">
        <f t="shared" si="104"/>
        <v>0</v>
      </c>
      <c r="BJ42" s="22">
        <f t="shared" si="105"/>
        <v>0</v>
      </c>
      <c r="BK42" s="22">
        <f t="shared" si="106"/>
        <v>0</v>
      </c>
      <c r="BL42" s="22">
        <f t="shared" si="120"/>
        <v>0</v>
      </c>
      <c r="BM42" s="22">
        <f t="shared" si="48"/>
        <v>0</v>
      </c>
      <c r="BN42" s="22">
        <f t="shared" si="49"/>
        <v>0</v>
      </c>
      <c r="BO42" s="22">
        <f t="shared" si="107"/>
        <v>0</v>
      </c>
      <c r="BP42" s="22">
        <f t="shared" si="108"/>
        <v>0</v>
      </c>
      <c r="BQ42" s="22">
        <f t="shared" si="109"/>
        <v>0</v>
      </c>
      <c r="BR42" s="22">
        <f t="shared" si="110"/>
        <v>0</v>
      </c>
      <c r="BS42" s="66" t="e">
        <f>VLOOKUP(V42,'AMS Tabelle Pauschalsätze'!A32:L131,8,TRUE)</f>
        <v>#N/A</v>
      </c>
      <c r="BT42" s="66" t="e">
        <f>VLOOKUP(V42,'AMS Tabelle Pauschalsätze'!A32:L131,7,TRUE)</f>
        <v>#N/A</v>
      </c>
      <c r="BU42" s="73" t="e">
        <f t="shared" si="111"/>
        <v>#N/A</v>
      </c>
      <c r="BV42" s="73" t="e">
        <f t="shared" si="112"/>
        <v>#N/A</v>
      </c>
      <c r="BW42" s="73" t="e">
        <f>VLOOKUP(V42,'AMS Tabelle Pauschalsätze'!A32:L131,10,TRUE)</f>
        <v>#N/A</v>
      </c>
      <c r="BX42" s="11">
        <f t="shared" si="54"/>
        <v>0</v>
      </c>
      <c r="BY42" s="65" t="e">
        <f t="shared" si="55"/>
        <v>#DIV/0!</v>
      </c>
      <c r="BZ42" s="73" t="e">
        <f t="shared" si="113"/>
        <v>#N/A</v>
      </c>
      <c r="CA42" s="110" t="e">
        <f t="shared" si="56"/>
        <v>#N/A</v>
      </c>
      <c r="CB42" s="22"/>
      <c r="CC42" s="28" t="e">
        <f t="shared" si="57"/>
        <v>#DIV/0!</v>
      </c>
      <c r="CD42" s="28" t="e">
        <f t="shared" si="114"/>
        <v>#N/A</v>
      </c>
      <c r="CE42" s="28" t="e">
        <f t="shared" si="115"/>
        <v>#DIV/0!</v>
      </c>
      <c r="CF42" s="11"/>
      <c r="CG42" s="22" t="e">
        <f t="shared" si="116"/>
        <v>#N/A</v>
      </c>
      <c r="CH42" s="22" t="e">
        <f t="shared" si="117"/>
        <v>#N/A</v>
      </c>
      <c r="CI42" s="22" t="e">
        <f t="shared" si="118"/>
        <v>#N/A</v>
      </c>
    </row>
    <row r="43" spans="1:87" x14ac:dyDescent="0.25">
      <c r="A43" s="11">
        <v>30</v>
      </c>
      <c r="B43" s="37"/>
      <c r="C43" s="37"/>
      <c r="D43" s="38"/>
      <c r="E43" s="109"/>
      <c r="F43" s="109"/>
      <c r="G43" s="109"/>
      <c r="H43" s="131" t="e">
        <f t="shared" si="63"/>
        <v>#DIV/0!</v>
      </c>
      <c r="I43" s="20"/>
      <c r="J43" s="93">
        <f t="shared" si="64"/>
        <v>0</v>
      </c>
      <c r="K43" s="31" t="e">
        <f t="shared" si="65"/>
        <v>#N/A</v>
      </c>
      <c r="L43" s="101" t="e">
        <f t="shared" si="66"/>
        <v>#N/A</v>
      </c>
      <c r="M43" s="32" t="e">
        <f t="shared" si="67"/>
        <v>#N/A</v>
      </c>
      <c r="N43" s="31" t="e">
        <f t="shared" si="68"/>
        <v>#N/A</v>
      </c>
      <c r="O43" s="33"/>
      <c r="P43" s="31">
        <f t="shared" si="69"/>
        <v>0</v>
      </c>
      <c r="Q43" s="31">
        <f t="shared" si="70"/>
        <v>0</v>
      </c>
      <c r="R43" s="34" t="e">
        <f t="shared" si="71"/>
        <v>#DIV/0!</v>
      </c>
      <c r="S43" s="34" t="e">
        <f t="shared" si="72"/>
        <v>#N/A</v>
      </c>
      <c r="T43" s="31" t="e">
        <f t="shared" si="73"/>
        <v>#DIV/0!</v>
      </c>
      <c r="U43" s="21"/>
      <c r="V43" s="21">
        <f t="shared" si="119"/>
        <v>0</v>
      </c>
      <c r="W43" s="11">
        <f t="shared" si="10"/>
        <v>0</v>
      </c>
      <c r="X43" s="11">
        <f t="shared" si="11"/>
        <v>0</v>
      </c>
      <c r="Y43" s="11">
        <f t="shared" si="74"/>
        <v>0</v>
      </c>
      <c r="Z43" s="22">
        <f t="shared" si="13"/>
        <v>0</v>
      </c>
      <c r="AA43" s="23">
        <f t="shared" si="75"/>
        <v>0</v>
      </c>
      <c r="AB43" s="24">
        <f t="shared" si="76"/>
        <v>0</v>
      </c>
      <c r="AC43" s="23">
        <f t="shared" si="77"/>
        <v>0</v>
      </c>
      <c r="AD43" s="25" t="e">
        <f t="shared" si="78"/>
        <v>#DIV/0!</v>
      </c>
      <c r="AE43" s="25" t="e">
        <f t="shared" si="79"/>
        <v>#DIV/0!</v>
      </c>
      <c r="AF43" s="11">
        <f t="shared" si="80"/>
        <v>0</v>
      </c>
      <c r="AG43" s="65">
        <f t="shared" si="81"/>
        <v>0</v>
      </c>
      <c r="AH43" s="65">
        <f t="shared" si="82"/>
        <v>0</v>
      </c>
      <c r="AI43" s="26">
        <f t="shared" si="83"/>
        <v>0.9</v>
      </c>
      <c r="AJ43" s="26">
        <f t="shared" si="84"/>
        <v>0</v>
      </c>
      <c r="AK43" s="26">
        <f t="shared" si="85"/>
        <v>0</v>
      </c>
      <c r="AL43" s="26">
        <f t="shared" si="86"/>
        <v>0</v>
      </c>
      <c r="AM43" s="26">
        <f t="shared" si="87"/>
        <v>0</v>
      </c>
      <c r="AN43" s="27">
        <f t="shared" si="88"/>
        <v>0.9</v>
      </c>
      <c r="AO43" s="22">
        <f t="shared" si="89"/>
        <v>0</v>
      </c>
      <c r="AP43" s="22">
        <f t="shared" si="90"/>
        <v>0</v>
      </c>
      <c r="AQ43" s="22">
        <f t="shared" si="91"/>
        <v>0</v>
      </c>
      <c r="AR43" s="22">
        <f t="shared" si="92"/>
        <v>0</v>
      </c>
      <c r="AS43" s="22">
        <f t="shared" si="93"/>
        <v>0</v>
      </c>
      <c r="AT43" s="22">
        <f t="shared" si="94"/>
        <v>0</v>
      </c>
      <c r="AU43" s="22">
        <f t="shared" si="32"/>
        <v>-192</v>
      </c>
      <c r="AV43" s="11">
        <f t="shared" si="33"/>
        <v>0</v>
      </c>
      <c r="AW43" s="11">
        <f t="shared" si="95"/>
        <v>0</v>
      </c>
      <c r="AX43" s="11">
        <f t="shared" si="96"/>
        <v>0</v>
      </c>
      <c r="AY43" s="11">
        <f t="shared" si="97"/>
        <v>0</v>
      </c>
      <c r="AZ43" s="11">
        <f t="shared" si="98"/>
        <v>0</v>
      </c>
      <c r="BA43" s="11">
        <f t="shared" si="99"/>
        <v>0</v>
      </c>
      <c r="BB43" s="12">
        <f t="shared" si="100"/>
        <v>0</v>
      </c>
      <c r="BC43" s="11">
        <f t="shared" si="40"/>
        <v>0</v>
      </c>
      <c r="BD43" s="11">
        <f t="shared" si="101"/>
        <v>0</v>
      </c>
      <c r="BE43" s="11">
        <f t="shared" si="41"/>
        <v>0</v>
      </c>
      <c r="BF43" s="22">
        <f t="shared" si="42"/>
        <v>0</v>
      </c>
      <c r="BG43" s="22">
        <f t="shared" si="102"/>
        <v>0</v>
      </c>
      <c r="BH43" s="22">
        <f t="shared" si="103"/>
        <v>0</v>
      </c>
      <c r="BI43" s="22">
        <f t="shared" si="104"/>
        <v>0</v>
      </c>
      <c r="BJ43" s="22">
        <f t="shared" si="105"/>
        <v>0</v>
      </c>
      <c r="BK43" s="22">
        <f t="shared" si="106"/>
        <v>0</v>
      </c>
      <c r="BL43" s="22">
        <f t="shared" si="120"/>
        <v>0</v>
      </c>
      <c r="BM43" s="22">
        <f t="shared" si="48"/>
        <v>0</v>
      </c>
      <c r="BN43" s="22">
        <f t="shared" si="49"/>
        <v>0</v>
      </c>
      <c r="BO43" s="22">
        <f t="shared" si="107"/>
        <v>0</v>
      </c>
      <c r="BP43" s="22">
        <f t="shared" si="108"/>
        <v>0</v>
      </c>
      <c r="BQ43" s="22">
        <f t="shared" si="109"/>
        <v>0</v>
      </c>
      <c r="BR43" s="22">
        <f t="shared" si="110"/>
        <v>0</v>
      </c>
      <c r="BS43" s="66" t="e">
        <f>VLOOKUP(V43,'AMS Tabelle Pauschalsätze'!A33:L132,8,TRUE)</f>
        <v>#N/A</v>
      </c>
      <c r="BT43" s="66" t="e">
        <f>VLOOKUP(V43,'AMS Tabelle Pauschalsätze'!A33:L132,7,TRUE)</f>
        <v>#N/A</v>
      </c>
      <c r="BU43" s="73" t="e">
        <f t="shared" si="111"/>
        <v>#N/A</v>
      </c>
      <c r="BV43" s="73" t="e">
        <f t="shared" si="112"/>
        <v>#N/A</v>
      </c>
      <c r="BW43" s="73" t="e">
        <f>VLOOKUP(V43,'AMS Tabelle Pauschalsätze'!A33:L132,10,TRUE)</f>
        <v>#N/A</v>
      </c>
      <c r="BX43" s="11">
        <f t="shared" si="54"/>
        <v>0</v>
      </c>
      <c r="BY43" s="65" t="e">
        <f t="shared" si="55"/>
        <v>#DIV/0!</v>
      </c>
      <c r="BZ43" s="73" t="e">
        <f t="shared" si="113"/>
        <v>#N/A</v>
      </c>
      <c r="CA43" s="110" t="e">
        <f t="shared" si="56"/>
        <v>#N/A</v>
      </c>
      <c r="CB43" s="22"/>
      <c r="CC43" s="28" t="e">
        <f t="shared" si="57"/>
        <v>#DIV/0!</v>
      </c>
      <c r="CD43" s="28" t="e">
        <f t="shared" si="114"/>
        <v>#N/A</v>
      </c>
      <c r="CE43" s="28" t="e">
        <f t="shared" si="115"/>
        <v>#DIV/0!</v>
      </c>
      <c r="CF43" s="11"/>
      <c r="CG43" s="22" t="e">
        <f t="shared" si="116"/>
        <v>#N/A</v>
      </c>
      <c r="CH43" s="22" t="e">
        <f t="shared" si="117"/>
        <v>#N/A</v>
      </c>
      <c r="CI43" s="22" t="e">
        <f t="shared" si="118"/>
        <v>#N/A</v>
      </c>
    </row>
    <row r="44" spans="1:87" x14ac:dyDescent="0.25">
      <c r="A44" s="11">
        <v>31</v>
      </c>
      <c r="B44" s="37"/>
      <c r="C44" s="37"/>
      <c r="D44" s="38"/>
      <c r="E44" s="109"/>
      <c r="F44" s="109"/>
      <c r="G44" s="109"/>
      <c r="H44" s="131" t="e">
        <f t="shared" si="63"/>
        <v>#DIV/0!</v>
      </c>
      <c r="I44" s="20"/>
      <c r="J44" s="93">
        <f t="shared" si="64"/>
        <v>0</v>
      </c>
      <c r="K44" s="31" t="e">
        <f t="shared" si="65"/>
        <v>#N/A</v>
      </c>
      <c r="L44" s="101" t="e">
        <f t="shared" si="66"/>
        <v>#N/A</v>
      </c>
      <c r="M44" s="32" t="e">
        <f t="shared" si="67"/>
        <v>#N/A</v>
      </c>
      <c r="N44" s="31" t="e">
        <f t="shared" si="68"/>
        <v>#N/A</v>
      </c>
      <c r="O44" s="33"/>
      <c r="P44" s="31">
        <f t="shared" si="69"/>
        <v>0</v>
      </c>
      <c r="Q44" s="31">
        <f t="shared" si="70"/>
        <v>0</v>
      </c>
      <c r="R44" s="34" t="e">
        <f t="shared" si="71"/>
        <v>#DIV/0!</v>
      </c>
      <c r="S44" s="34" t="e">
        <f t="shared" si="72"/>
        <v>#N/A</v>
      </c>
      <c r="T44" s="31" t="e">
        <f t="shared" si="73"/>
        <v>#DIV/0!</v>
      </c>
      <c r="U44" s="21"/>
      <c r="V44" s="21">
        <f t="shared" si="119"/>
        <v>0</v>
      </c>
      <c r="W44" s="11">
        <f t="shared" si="10"/>
        <v>0</v>
      </c>
      <c r="X44" s="11">
        <f t="shared" si="11"/>
        <v>0</v>
      </c>
      <c r="Y44" s="11">
        <f t="shared" si="74"/>
        <v>0</v>
      </c>
      <c r="Z44" s="22">
        <f t="shared" si="13"/>
        <v>0</v>
      </c>
      <c r="AA44" s="23">
        <f t="shared" si="75"/>
        <v>0</v>
      </c>
      <c r="AB44" s="24">
        <f t="shared" si="76"/>
        <v>0</v>
      </c>
      <c r="AC44" s="23">
        <f t="shared" si="77"/>
        <v>0</v>
      </c>
      <c r="AD44" s="25" t="e">
        <f t="shared" si="78"/>
        <v>#DIV/0!</v>
      </c>
      <c r="AE44" s="25" t="e">
        <f t="shared" si="79"/>
        <v>#DIV/0!</v>
      </c>
      <c r="AF44" s="11">
        <f t="shared" si="80"/>
        <v>0</v>
      </c>
      <c r="AG44" s="65">
        <f t="shared" si="81"/>
        <v>0</v>
      </c>
      <c r="AH44" s="65">
        <f t="shared" si="82"/>
        <v>0</v>
      </c>
      <c r="AI44" s="26">
        <f t="shared" si="83"/>
        <v>0.9</v>
      </c>
      <c r="AJ44" s="26">
        <f t="shared" si="84"/>
        <v>0</v>
      </c>
      <c r="AK44" s="26">
        <f t="shared" si="85"/>
        <v>0</v>
      </c>
      <c r="AL44" s="26">
        <f t="shared" si="86"/>
        <v>0</v>
      </c>
      <c r="AM44" s="26">
        <f t="shared" si="87"/>
        <v>0</v>
      </c>
      <c r="AN44" s="27">
        <f t="shared" si="88"/>
        <v>0.9</v>
      </c>
      <c r="AO44" s="22">
        <f t="shared" si="89"/>
        <v>0</v>
      </c>
      <c r="AP44" s="22">
        <f t="shared" si="90"/>
        <v>0</v>
      </c>
      <c r="AQ44" s="22">
        <f t="shared" si="91"/>
        <v>0</v>
      </c>
      <c r="AR44" s="22">
        <f t="shared" si="92"/>
        <v>0</v>
      </c>
      <c r="AS44" s="22">
        <f t="shared" si="93"/>
        <v>0</v>
      </c>
      <c r="AT44" s="22">
        <f t="shared" si="94"/>
        <v>0</v>
      </c>
      <c r="AU44" s="22">
        <f t="shared" si="32"/>
        <v>-192</v>
      </c>
      <c r="AV44" s="11">
        <f t="shared" si="33"/>
        <v>0</v>
      </c>
      <c r="AW44" s="11">
        <f t="shared" si="95"/>
        <v>0</v>
      </c>
      <c r="AX44" s="11">
        <f t="shared" si="96"/>
        <v>0</v>
      </c>
      <c r="AY44" s="11">
        <f t="shared" si="97"/>
        <v>0</v>
      </c>
      <c r="AZ44" s="11">
        <f t="shared" si="98"/>
        <v>0</v>
      </c>
      <c r="BA44" s="11">
        <f t="shared" si="99"/>
        <v>0</v>
      </c>
      <c r="BB44" s="12">
        <f t="shared" si="100"/>
        <v>0</v>
      </c>
      <c r="BC44" s="11">
        <f t="shared" si="40"/>
        <v>0</v>
      </c>
      <c r="BD44" s="11">
        <f t="shared" si="101"/>
        <v>0</v>
      </c>
      <c r="BE44" s="11">
        <f t="shared" si="41"/>
        <v>0</v>
      </c>
      <c r="BF44" s="22">
        <f t="shared" si="42"/>
        <v>0</v>
      </c>
      <c r="BG44" s="22">
        <f t="shared" si="102"/>
        <v>0</v>
      </c>
      <c r="BH44" s="22">
        <f t="shared" si="103"/>
        <v>0</v>
      </c>
      <c r="BI44" s="22">
        <f t="shared" si="104"/>
        <v>0</v>
      </c>
      <c r="BJ44" s="22">
        <f t="shared" si="105"/>
        <v>0</v>
      </c>
      <c r="BK44" s="22">
        <f t="shared" si="106"/>
        <v>0</v>
      </c>
      <c r="BL44" s="22">
        <f t="shared" si="120"/>
        <v>0</v>
      </c>
      <c r="BM44" s="22">
        <f t="shared" si="48"/>
        <v>0</v>
      </c>
      <c r="BN44" s="22">
        <f t="shared" si="49"/>
        <v>0</v>
      </c>
      <c r="BO44" s="22">
        <f t="shared" si="107"/>
        <v>0</v>
      </c>
      <c r="BP44" s="22">
        <f t="shared" si="108"/>
        <v>0</v>
      </c>
      <c r="BQ44" s="22">
        <f t="shared" si="109"/>
        <v>0</v>
      </c>
      <c r="BR44" s="22">
        <f t="shared" si="110"/>
        <v>0</v>
      </c>
      <c r="BS44" s="66" t="e">
        <f>VLOOKUP(V44,'AMS Tabelle Pauschalsätze'!A34:L133,8,TRUE)</f>
        <v>#N/A</v>
      </c>
      <c r="BT44" s="66" t="e">
        <f>VLOOKUP(V44,'AMS Tabelle Pauschalsätze'!A34:L133,7,TRUE)</f>
        <v>#N/A</v>
      </c>
      <c r="BU44" s="73" t="e">
        <f t="shared" si="111"/>
        <v>#N/A</v>
      </c>
      <c r="BV44" s="73" t="e">
        <f t="shared" si="112"/>
        <v>#N/A</v>
      </c>
      <c r="BW44" s="73" t="e">
        <f>VLOOKUP(V44,'AMS Tabelle Pauschalsätze'!A34:L133,10,TRUE)</f>
        <v>#N/A</v>
      </c>
      <c r="BX44" s="11">
        <f t="shared" si="54"/>
        <v>0</v>
      </c>
      <c r="BY44" s="65" t="e">
        <f t="shared" si="55"/>
        <v>#DIV/0!</v>
      </c>
      <c r="BZ44" s="73" t="e">
        <f t="shared" si="113"/>
        <v>#N/A</v>
      </c>
      <c r="CA44" s="110" t="e">
        <f t="shared" si="56"/>
        <v>#N/A</v>
      </c>
      <c r="CB44" s="22"/>
      <c r="CC44" s="28" t="e">
        <f t="shared" si="57"/>
        <v>#DIV/0!</v>
      </c>
      <c r="CD44" s="28" t="e">
        <f t="shared" si="114"/>
        <v>#N/A</v>
      </c>
      <c r="CE44" s="28" t="e">
        <f t="shared" si="115"/>
        <v>#DIV/0!</v>
      </c>
      <c r="CF44" s="11"/>
      <c r="CG44" s="22" t="e">
        <f t="shared" si="116"/>
        <v>#N/A</v>
      </c>
      <c r="CH44" s="22" t="e">
        <f t="shared" si="117"/>
        <v>#N/A</v>
      </c>
      <c r="CI44" s="22" t="e">
        <f t="shared" si="118"/>
        <v>#N/A</v>
      </c>
    </row>
    <row r="45" spans="1:87" x14ac:dyDescent="0.25">
      <c r="A45" s="11">
        <v>32</v>
      </c>
      <c r="B45" s="37"/>
      <c r="C45" s="37"/>
      <c r="D45" s="38"/>
      <c r="E45" s="109"/>
      <c r="F45" s="109"/>
      <c r="G45" s="109"/>
      <c r="H45" s="131" t="e">
        <f t="shared" si="63"/>
        <v>#DIV/0!</v>
      </c>
      <c r="I45" s="20"/>
      <c r="J45" s="93">
        <f t="shared" si="64"/>
        <v>0</v>
      </c>
      <c r="K45" s="31" t="e">
        <f t="shared" si="65"/>
        <v>#N/A</v>
      </c>
      <c r="L45" s="101" t="e">
        <f t="shared" si="66"/>
        <v>#N/A</v>
      </c>
      <c r="M45" s="32" t="e">
        <f t="shared" si="67"/>
        <v>#N/A</v>
      </c>
      <c r="N45" s="31" t="e">
        <f t="shared" si="68"/>
        <v>#N/A</v>
      </c>
      <c r="O45" s="33"/>
      <c r="P45" s="31">
        <f t="shared" si="69"/>
        <v>0</v>
      </c>
      <c r="Q45" s="31">
        <f t="shared" si="70"/>
        <v>0</v>
      </c>
      <c r="R45" s="34" t="e">
        <f t="shared" si="71"/>
        <v>#DIV/0!</v>
      </c>
      <c r="S45" s="34" t="e">
        <f t="shared" si="72"/>
        <v>#N/A</v>
      </c>
      <c r="T45" s="31" t="e">
        <f t="shared" si="73"/>
        <v>#DIV/0!</v>
      </c>
      <c r="U45" s="21"/>
      <c r="V45" s="21">
        <f t="shared" si="119"/>
        <v>0</v>
      </c>
      <c r="W45" s="11">
        <f t="shared" si="10"/>
        <v>0</v>
      </c>
      <c r="X45" s="11">
        <f t="shared" si="11"/>
        <v>0</v>
      </c>
      <c r="Y45" s="11">
        <f t="shared" si="74"/>
        <v>0</v>
      </c>
      <c r="Z45" s="22">
        <f t="shared" si="13"/>
        <v>0</v>
      </c>
      <c r="AA45" s="23">
        <f t="shared" si="75"/>
        <v>0</v>
      </c>
      <c r="AB45" s="24">
        <f t="shared" si="76"/>
        <v>0</v>
      </c>
      <c r="AC45" s="23">
        <f t="shared" si="77"/>
        <v>0</v>
      </c>
      <c r="AD45" s="25" t="e">
        <f t="shared" si="78"/>
        <v>#DIV/0!</v>
      </c>
      <c r="AE45" s="25" t="e">
        <f t="shared" si="79"/>
        <v>#DIV/0!</v>
      </c>
      <c r="AF45" s="11">
        <f t="shared" si="80"/>
        <v>0</v>
      </c>
      <c r="AG45" s="65">
        <f t="shared" si="81"/>
        <v>0</v>
      </c>
      <c r="AH45" s="65">
        <f t="shared" si="82"/>
        <v>0</v>
      </c>
      <c r="AI45" s="26">
        <f t="shared" si="83"/>
        <v>0.9</v>
      </c>
      <c r="AJ45" s="26">
        <f t="shared" si="84"/>
        <v>0</v>
      </c>
      <c r="AK45" s="26">
        <f t="shared" si="85"/>
        <v>0</v>
      </c>
      <c r="AL45" s="26">
        <f t="shared" si="86"/>
        <v>0</v>
      </c>
      <c r="AM45" s="26">
        <f t="shared" si="87"/>
        <v>0</v>
      </c>
      <c r="AN45" s="27">
        <f t="shared" si="88"/>
        <v>0.9</v>
      </c>
      <c r="AO45" s="22">
        <f t="shared" si="89"/>
        <v>0</v>
      </c>
      <c r="AP45" s="22">
        <f t="shared" si="90"/>
        <v>0</v>
      </c>
      <c r="AQ45" s="22">
        <f t="shared" si="91"/>
        <v>0</v>
      </c>
      <c r="AR45" s="22">
        <f t="shared" si="92"/>
        <v>0</v>
      </c>
      <c r="AS45" s="22">
        <f t="shared" si="93"/>
        <v>0</v>
      </c>
      <c r="AT45" s="22">
        <f t="shared" si="94"/>
        <v>0</v>
      </c>
      <c r="AU45" s="22">
        <f t="shared" si="32"/>
        <v>-192</v>
      </c>
      <c r="AV45" s="11">
        <f t="shared" si="33"/>
        <v>0</v>
      </c>
      <c r="AW45" s="11">
        <f t="shared" si="95"/>
        <v>0</v>
      </c>
      <c r="AX45" s="11">
        <f t="shared" si="96"/>
        <v>0</v>
      </c>
      <c r="AY45" s="11">
        <f t="shared" si="97"/>
        <v>0</v>
      </c>
      <c r="AZ45" s="11">
        <f t="shared" si="98"/>
        <v>0</v>
      </c>
      <c r="BA45" s="11">
        <f t="shared" si="99"/>
        <v>0</v>
      </c>
      <c r="BB45" s="12">
        <f t="shared" si="100"/>
        <v>0</v>
      </c>
      <c r="BC45" s="11">
        <f t="shared" si="40"/>
        <v>0</v>
      </c>
      <c r="BD45" s="11">
        <f t="shared" si="101"/>
        <v>0</v>
      </c>
      <c r="BE45" s="11">
        <f t="shared" si="41"/>
        <v>0</v>
      </c>
      <c r="BF45" s="22">
        <f t="shared" si="42"/>
        <v>0</v>
      </c>
      <c r="BG45" s="22">
        <f t="shared" si="102"/>
        <v>0</v>
      </c>
      <c r="BH45" s="22">
        <f t="shared" si="103"/>
        <v>0</v>
      </c>
      <c r="BI45" s="22">
        <f t="shared" si="104"/>
        <v>0</v>
      </c>
      <c r="BJ45" s="22">
        <f t="shared" si="105"/>
        <v>0</v>
      </c>
      <c r="BK45" s="22">
        <f t="shared" si="106"/>
        <v>0</v>
      </c>
      <c r="BL45" s="22">
        <f t="shared" si="120"/>
        <v>0</v>
      </c>
      <c r="BM45" s="22">
        <f t="shared" si="48"/>
        <v>0</v>
      </c>
      <c r="BN45" s="22">
        <f t="shared" si="49"/>
        <v>0</v>
      </c>
      <c r="BO45" s="22">
        <f t="shared" si="107"/>
        <v>0</v>
      </c>
      <c r="BP45" s="22">
        <f t="shared" si="108"/>
        <v>0</v>
      </c>
      <c r="BQ45" s="22">
        <f t="shared" si="109"/>
        <v>0</v>
      </c>
      <c r="BR45" s="22">
        <f t="shared" si="110"/>
        <v>0</v>
      </c>
      <c r="BS45" s="66" t="e">
        <f>VLOOKUP(V45,'AMS Tabelle Pauschalsätze'!A35:L134,8,TRUE)</f>
        <v>#N/A</v>
      </c>
      <c r="BT45" s="66" t="e">
        <f>VLOOKUP(V45,'AMS Tabelle Pauschalsätze'!A35:L134,7,TRUE)</f>
        <v>#N/A</v>
      </c>
      <c r="BU45" s="73" t="e">
        <f t="shared" si="111"/>
        <v>#N/A</v>
      </c>
      <c r="BV45" s="73" t="e">
        <f t="shared" si="112"/>
        <v>#N/A</v>
      </c>
      <c r="BW45" s="73" t="e">
        <f>VLOOKUP(V45,'AMS Tabelle Pauschalsätze'!A35:L134,10,TRUE)</f>
        <v>#N/A</v>
      </c>
      <c r="BX45" s="11">
        <f t="shared" si="54"/>
        <v>0</v>
      </c>
      <c r="BY45" s="65" t="e">
        <f t="shared" si="55"/>
        <v>#DIV/0!</v>
      </c>
      <c r="BZ45" s="73" t="e">
        <f t="shared" si="113"/>
        <v>#N/A</v>
      </c>
      <c r="CA45" s="110" t="e">
        <f t="shared" si="56"/>
        <v>#N/A</v>
      </c>
      <c r="CB45" s="22"/>
      <c r="CC45" s="28" t="e">
        <f t="shared" si="57"/>
        <v>#DIV/0!</v>
      </c>
      <c r="CD45" s="28" t="e">
        <f t="shared" si="114"/>
        <v>#N/A</v>
      </c>
      <c r="CE45" s="28" t="e">
        <f t="shared" si="115"/>
        <v>#DIV/0!</v>
      </c>
      <c r="CF45" s="11"/>
      <c r="CG45" s="22" t="e">
        <f t="shared" si="116"/>
        <v>#N/A</v>
      </c>
      <c r="CH45" s="22" t="e">
        <f t="shared" si="117"/>
        <v>#N/A</v>
      </c>
      <c r="CI45" s="22" t="e">
        <f t="shared" si="118"/>
        <v>#N/A</v>
      </c>
    </row>
    <row r="46" spans="1:87" x14ac:dyDescent="0.25">
      <c r="A46" s="11">
        <v>33</v>
      </c>
      <c r="B46" s="37"/>
      <c r="C46" s="37"/>
      <c r="D46" s="38"/>
      <c r="E46" s="109"/>
      <c r="F46" s="109"/>
      <c r="G46" s="109"/>
      <c r="H46" s="131" t="e">
        <f t="shared" si="63"/>
        <v>#DIV/0!</v>
      </c>
      <c r="I46" s="20"/>
      <c r="J46" s="93">
        <f t="shared" si="64"/>
        <v>0</v>
      </c>
      <c r="K46" s="31" t="e">
        <f t="shared" si="65"/>
        <v>#N/A</v>
      </c>
      <c r="L46" s="101" t="e">
        <f t="shared" si="66"/>
        <v>#N/A</v>
      </c>
      <c r="M46" s="32" t="e">
        <f t="shared" si="67"/>
        <v>#N/A</v>
      </c>
      <c r="N46" s="31" t="e">
        <f t="shared" si="68"/>
        <v>#N/A</v>
      </c>
      <c r="O46" s="33"/>
      <c r="P46" s="31">
        <f t="shared" si="69"/>
        <v>0</v>
      </c>
      <c r="Q46" s="31">
        <f t="shared" si="70"/>
        <v>0</v>
      </c>
      <c r="R46" s="34" t="e">
        <f t="shared" si="71"/>
        <v>#DIV/0!</v>
      </c>
      <c r="S46" s="34" t="e">
        <f t="shared" si="72"/>
        <v>#N/A</v>
      </c>
      <c r="T46" s="31" t="e">
        <f t="shared" si="73"/>
        <v>#DIV/0!</v>
      </c>
      <c r="U46" s="21"/>
      <c r="V46" s="21">
        <f t="shared" si="119"/>
        <v>0</v>
      </c>
      <c r="W46" s="11">
        <f t="shared" si="10"/>
        <v>0</v>
      </c>
      <c r="X46" s="11">
        <f t="shared" si="11"/>
        <v>0</v>
      </c>
      <c r="Y46" s="11">
        <f t="shared" si="74"/>
        <v>0</v>
      </c>
      <c r="Z46" s="22">
        <f t="shared" si="13"/>
        <v>0</v>
      </c>
      <c r="AA46" s="23">
        <f t="shared" si="75"/>
        <v>0</v>
      </c>
      <c r="AB46" s="24">
        <f t="shared" si="76"/>
        <v>0</v>
      </c>
      <c r="AC46" s="23">
        <f t="shared" si="77"/>
        <v>0</v>
      </c>
      <c r="AD46" s="25" t="e">
        <f t="shared" si="78"/>
        <v>#DIV/0!</v>
      </c>
      <c r="AE46" s="25" t="e">
        <f t="shared" si="79"/>
        <v>#DIV/0!</v>
      </c>
      <c r="AF46" s="11">
        <f t="shared" si="80"/>
        <v>0</v>
      </c>
      <c r="AG46" s="65">
        <f t="shared" si="81"/>
        <v>0</v>
      </c>
      <c r="AH46" s="65">
        <f t="shared" si="82"/>
        <v>0</v>
      </c>
      <c r="AI46" s="26">
        <f t="shared" si="83"/>
        <v>0.9</v>
      </c>
      <c r="AJ46" s="26">
        <f t="shared" si="84"/>
        <v>0</v>
      </c>
      <c r="AK46" s="26">
        <f t="shared" si="85"/>
        <v>0</v>
      </c>
      <c r="AL46" s="26">
        <f t="shared" si="86"/>
        <v>0</v>
      </c>
      <c r="AM46" s="26">
        <f t="shared" si="87"/>
        <v>0</v>
      </c>
      <c r="AN46" s="27">
        <f t="shared" si="88"/>
        <v>0.9</v>
      </c>
      <c r="AO46" s="22">
        <f t="shared" si="89"/>
        <v>0</v>
      </c>
      <c r="AP46" s="22">
        <f t="shared" si="90"/>
        <v>0</v>
      </c>
      <c r="AQ46" s="22">
        <f t="shared" si="91"/>
        <v>0</v>
      </c>
      <c r="AR46" s="22">
        <f t="shared" si="92"/>
        <v>0</v>
      </c>
      <c r="AS46" s="22">
        <f t="shared" si="93"/>
        <v>0</v>
      </c>
      <c r="AT46" s="22">
        <f t="shared" si="94"/>
        <v>0</v>
      </c>
      <c r="AU46" s="22">
        <f t="shared" si="32"/>
        <v>-192</v>
      </c>
      <c r="AV46" s="11">
        <f t="shared" si="33"/>
        <v>0</v>
      </c>
      <c r="AW46" s="11">
        <f t="shared" si="95"/>
        <v>0</v>
      </c>
      <c r="AX46" s="11">
        <f t="shared" si="96"/>
        <v>0</v>
      </c>
      <c r="AY46" s="11">
        <f t="shared" si="97"/>
        <v>0</v>
      </c>
      <c r="AZ46" s="11">
        <f t="shared" si="98"/>
        <v>0</v>
      </c>
      <c r="BA46" s="11">
        <f t="shared" si="99"/>
        <v>0</v>
      </c>
      <c r="BB46" s="12">
        <f t="shared" si="100"/>
        <v>0</v>
      </c>
      <c r="BC46" s="11">
        <f t="shared" si="40"/>
        <v>0</v>
      </c>
      <c r="BD46" s="11">
        <f t="shared" si="101"/>
        <v>0</v>
      </c>
      <c r="BE46" s="11">
        <f t="shared" si="41"/>
        <v>0</v>
      </c>
      <c r="BF46" s="22">
        <f t="shared" si="42"/>
        <v>0</v>
      </c>
      <c r="BG46" s="22">
        <f t="shared" si="102"/>
        <v>0</v>
      </c>
      <c r="BH46" s="22">
        <f t="shared" si="103"/>
        <v>0</v>
      </c>
      <c r="BI46" s="22">
        <f t="shared" si="104"/>
        <v>0</v>
      </c>
      <c r="BJ46" s="22">
        <f t="shared" si="105"/>
        <v>0</v>
      </c>
      <c r="BK46" s="22">
        <f t="shared" si="106"/>
        <v>0</v>
      </c>
      <c r="BL46" s="22">
        <f t="shared" si="120"/>
        <v>0</v>
      </c>
      <c r="BM46" s="22">
        <f t="shared" ref="BM46:BM77" si="121">BL46/12</f>
        <v>0</v>
      </c>
      <c r="BN46" s="22">
        <f t="shared" si="49"/>
        <v>0</v>
      </c>
      <c r="BO46" s="22">
        <f t="shared" si="107"/>
        <v>0</v>
      </c>
      <c r="BP46" s="22">
        <f t="shared" si="108"/>
        <v>0</v>
      </c>
      <c r="BQ46" s="22">
        <f t="shared" si="109"/>
        <v>0</v>
      </c>
      <c r="BR46" s="22">
        <f t="shared" si="110"/>
        <v>0</v>
      </c>
      <c r="BS46" s="66" t="e">
        <f>VLOOKUP(V46,'AMS Tabelle Pauschalsätze'!A36:L135,8,TRUE)</f>
        <v>#N/A</v>
      </c>
      <c r="BT46" s="66" t="e">
        <f>VLOOKUP(V46,'AMS Tabelle Pauschalsätze'!A36:L135,7,TRUE)</f>
        <v>#N/A</v>
      </c>
      <c r="BU46" s="73" t="e">
        <f t="shared" si="111"/>
        <v>#N/A</v>
      </c>
      <c r="BV46" s="73" t="e">
        <f t="shared" si="112"/>
        <v>#N/A</v>
      </c>
      <c r="BW46" s="73" t="e">
        <f>VLOOKUP(V46,'AMS Tabelle Pauschalsätze'!A36:L135,10,TRUE)</f>
        <v>#N/A</v>
      </c>
      <c r="BX46" s="11">
        <f t="shared" ref="BX46:BX77" si="122">AB46*4.33</f>
        <v>0</v>
      </c>
      <c r="BY46" s="65" t="e">
        <f t="shared" ref="BY46:BY77" si="123">F46/E46</f>
        <v>#DIV/0!</v>
      </c>
      <c r="BZ46" s="73" t="e">
        <f t="shared" si="113"/>
        <v>#N/A</v>
      </c>
      <c r="CA46" s="110" t="e">
        <f t="shared" ref="CA46:CA77" si="124">(BZ46*AH46)</f>
        <v>#N/A</v>
      </c>
      <c r="CB46" s="22"/>
      <c r="CC46" s="28" t="e">
        <f t="shared" ref="CC46:CC77" si="125">AD46*BU46</f>
        <v>#DIV/0!</v>
      </c>
      <c r="CD46" s="28" t="e">
        <f t="shared" si="114"/>
        <v>#N/A</v>
      </c>
      <c r="CE46" s="28" t="e">
        <f t="shared" si="115"/>
        <v>#DIV/0!</v>
      </c>
      <c r="CF46" s="11"/>
      <c r="CG46" s="22" t="e">
        <f t="shared" si="116"/>
        <v>#N/A</v>
      </c>
      <c r="CH46" s="22" t="e">
        <f t="shared" si="117"/>
        <v>#N/A</v>
      </c>
      <c r="CI46" s="22" t="e">
        <f t="shared" si="118"/>
        <v>#N/A</v>
      </c>
    </row>
    <row r="47" spans="1:87" x14ac:dyDescent="0.25">
      <c r="A47" s="11">
        <v>34</v>
      </c>
      <c r="B47" s="37"/>
      <c r="C47" s="37"/>
      <c r="D47" s="38"/>
      <c r="E47" s="109"/>
      <c r="F47" s="109"/>
      <c r="G47" s="109"/>
      <c r="H47" s="131" t="e">
        <f t="shared" si="63"/>
        <v>#DIV/0!</v>
      </c>
      <c r="I47" s="20"/>
      <c r="J47" s="93">
        <f t="shared" si="64"/>
        <v>0</v>
      </c>
      <c r="K47" s="31" t="e">
        <f t="shared" si="65"/>
        <v>#N/A</v>
      </c>
      <c r="L47" s="101" t="e">
        <f t="shared" si="66"/>
        <v>#N/A</v>
      </c>
      <c r="M47" s="32" t="e">
        <f t="shared" si="67"/>
        <v>#N/A</v>
      </c>
      <c r="N47" s="31" t="e">
        <f t="shared" si="68"/>
        <v>#N/A</v>
      </c>
      <c r="O47" s="33"/>
      <c r="P47" s="31">
        <f t="shared" si="69"/>
        <v>0</v>
      </c>
      <c r="Q47" s="31">
        <f t="shared" si="70"/>
        <v>0</v>
      </c>
      <c r="R47" s="34" t="e">
        <f t="shared" si="71"/>
        <v>#DIV/0!</v>
      </c>
      <c r="S47" s="34" t="e">
        <f t="shared" si="72"/>
        <v>#N/A</v>
      </c>
      <c r="T47" s="31" t="e">
        <f t="shared" si="73"/>
        <v>#DIV/0!</v>
      </c>
      <c r="U47" s="21"/>
      <c r="V47" s="21">
        <f t="shared" si="119"/>
        <v>0</v>
      </c>
      <c r="W47" s="11">
        <f t="shared" si="10"/>
        <v>0</v>
      </c>
      <c r="X47" s="11">
        <f t="shared" si="11"/>
        <v>0</v>
      </c>
      <c r="Y47" s="11">
        <f t="shared" si="74"/>
        <v>0</v>
      </c>
      <c r="Z47" s="22">
        <f t="shared" si="13"/>
        <v>0</v>
      </c>
      <c r="AA47" s="23">
        <f t="shared" si="75"/>
        <v>0</v>
      </c>
      <c r="AB47" s="24">
        <f t="shared" si="76"/>
        <v>0</v>
      </c>
      <c r="AC47" s="23">
        <f t="shared" si="77"/>
        <v>0</v>
      </c>
      <c r="AD47" s="25" t="e">
        <f t="shared" si="78"/>
        <v>#DIV/0!</v>
      </c>
      <c r="AE47" s="25" t="e">
        <f t="shared" si="79"/>
        <v>#DIV/0!</v>
      </c>
      <c r="AF47" s="11">
        <f t="shared" si="80"/>
        <v>0</v>
      </c>
      <c r="AG47" s="65">
        <f t="shared" si="81"/>
        <v>0</v>
      </c>
      <c r="AH47" s="65">
        <f t="shared" si="82"/>
        <v>0</v>
      </c>
      <c r="AI47" s="26">
        <f t="shared" si="83"/>
        <v>0.9</v>
      </c>
      <c r="AJ47" s="26">
        <f t="shared" si="84"/>
        <v>0</v>
      </c>
      <c r="AK47" s="26">
        <f t="shared" si="85"/>
        <v>0</v>
      </c>
      <c r="AL47" s="26">
        <f t="shared" si="86"/>
        <v>0</v>
      </c>
      <c r="AM47" s="26">
        <f t="shared" si="87"/>
        <v>0</v>
      </c>
      <c r="AN47" s="27">
        <f t="shared" si="88"/>
        <v>0.9</v>
      </c>
      <c r="AO47" s="22">
        <f t="shared" si="89"/>
        <v>0</v>
      </c>
      <c r="AP47" s="22">
        <f t="shared" si="90"/>
        <v>0</v>
      </c>
      <c r="AQ47" s="22">
        <f t="shared" si="91"/>
        <v>0</v>
      </c>
      <c r="AR47" s="22">
        <f t="shared" si="92"/>
        <v>0</v>
      </c>
      <c r="AS47" s="22">
        <f t="shared" si="93"/>
        <v>0</v>
      </c>
      <c r="AT47" s="22">
        <f t="shared" si="94"/>
        <v>0</v>
      </c>
      <c r="AU47" s="22">
        <f t="shared" si="32"/>
        <v>-192</v>
      </c>
      <c r="AV47" s="11">
        <f t="shared" si="33"/>
        <v>0</v>
      </c>
      <c r="AW47" s="11">
        <f t="shared" si="95"/>
        <v>0</v>
      </c>
      <c r="AX47" s="11">
        <f t="shared" si="96"/>
        <v>0</v>
      </c>
      <c r="AY47" s="11">
        <f t="shared" si="97"/>
        <v>0</v>
      </c>
      <c r="AZ47" s="11">
        <f t="shared" si="98"/>
        <v>0</v>
      </c>
      <c r="BA47" s="11">
        <f t="shared" si="99"/>
        <v>0</v>
      </c>
      <c r="BB47" s="12">
        <f t="shared" si="100"/>
        <v>0</v>
      </c>
      <c r="BC47" s="11">
        <f t="shared" si="40"/>
        <v>0</v>
      </c>
      <c r="BD47" s="11">
        <f t="shared" si="101"/>
        <v>0</v>
      </c>
      <c r="BE47" s="11">
        <f t="shared" si="41"/>
        <v>0</v>
      </c>
      <c r="BF47" s="22">
        <f t="shared" si="42"/>
        <v>0</v>
      </c>
      <c r="BG47" s="22">
        <f t="shared" si="102"/>
        <v>0</v>
      </c>
      <c r="BH47" s="22">
        <f t="shared" si="103"/>
        <v>0</v>
      </c>
      <c r="BI47" s="22">
        <f t="shared" si="104"/>
        <v>0</v>
      </c>
      <c r="BJ47" s="22">
        <f t="shared" si="105"/>
        <v>0</v>
      </c>
      <c r="BK47" s="22">
        <f t="shared" si="106"/>
        <v>0</v>
      </c>
      <c r="BL47" s="22">
        <f t="shared" si="120"/>
        <v>0</v>
      </c>
      <c r="BM47" s="22">
        <f t="shared" si="121"/>
        <v>0</v>
      </c>
      <c r="BN47" s="22">
        <f t="shared" si="49"/>
        <v>0</v>
      </c>
      <c r="BO47" s="22">
        <f t="shared" si="107"/>
        <v>0</v>
      </c>
      <c r="BP47" s="22">
        <f t="shared" si="108"/>
        <v>0</v>
      </c>
      <c r="BQ47" s="22">
        <f t="shared" si="109"/>
        <v>0</v>
      </c>
      <c r="BR47" s="22">
        <f t="shared" si="110"/>
        <v>0</v>
      </c>
      <c r="BS47" s="66" t="e">
        <f>VLOOKUP(V47,'AMS Tabelle Pauschalsätze'!A37:L136,8,TRUE)</f>
        <v>#N/A</v>
      </c>
      <c r="BT47" s="66" t="e">
        <f>VLOOKUP(V47,'AMS Tabelle Pauschalsätze'!A37:L136,7,TRUE)</f>
        <v>#N/A</v>
      </c>
      <c r="BU47" s="73" t="e">
        <f t="shared" si="111"/>
        <v>#N/A</v>
      </c>
      <c r="BV47" s="73" t="e">
        <f t="shared" si="112"/>
        <v>#N/A</v>
      </c>
      <c r="BW47" s="73" t="e">
        <f>VLOOKUP(V47,'AMS Tabelle Pauschalsätze'!A37:L136,10,TRUE)</f>
        <v>#N/A</v>
      </c>
      <c r="BX47" s="11">
        <f t="shared" si="122"/>
        <v>0</v>
      </c>
      <c r="BY47" s="65" t="e">
        <f t="shared" si="123"/>
        <v>#DIV/0!</v>
      </c>
      <c r="BZ47" s="73" t="e">
        <f t="shared" si="113"/>
        <v>#N/A</v>
      </c>
      <c r="CA47" s="110" t="e">
        <f t="shared" si="124"/>
        <v>#N/A</v>
      </c>
      <c r="CB47" s="22"/>
      <c r="CC47" s="28" t="e">
        <f t="shared" si="125"/>
        <v>#DIV/0!</v>
      </c>
      <c r="CD47" s="28" t="e">
        <f t="shared" si="114"/>
        <v>#N/A</v>
      </c>
      <c r="CE47" s="28" t="e">
        <f t="shared" si="115"/>
        <v>#DIV/0!</v>
      </c>
      <c r="CF47" s="11"/>
      <c r="CG47" s="22" t="e">
        <f t="shared" si="116"/>
        <v>#N/A</v>
      </c>
      <c r="CH47" s="22" t="e">
        <f t="shared" si="117"/>
        <v>#N/A</v>
      </c>
      <c r="CI47" s="22" t="e">
        <f t="shared" si="118"/>
        <v>#N/A</v>
      </c>
    </row>
    <row r="48" spans="1:87" x14ac:dyDescent="0.25">
      <c r="A48" s="11">
        <v>35</v>
      </c>
      <c r="B48" s="37"/>
      <c r="C48" s="37"/>
      <c r="D48" s="38"/>
      <c r="E48" s="109"/>
      <c r="F48" s="109"/>
      <c r="G48" s="109"/>
      <c r="H48" s="131" t="e">
        <f t="shared" si="63"/>
        <v>#DIV/0!</v>
      </c>
      <c r="I48" s="20"/>
      <c r="J48" s="93">
        <f t="shared" si="64"/>
        <v>0</v>
      </c>
      <c r="K48" s="31" t="e">
        <f t="shared" si="65"/>
        <v>#N/A</v>
      </c>
      <c r="L48" s="101" t="e">
        <f t="shared" si="66"/>
        <v>#N/A</v>
      </c>
      <c r="M48" s="32" t="e">
        <f t="shared" si="67"/>
        <v>#N/A</v>
      </c>
      <c r="N48" s="31" t="e">
        <f t="shared" si="68"/>
        <v>#N/A</v>
      </c>
      <c r="O48" s="33"/>
      <c r="P48" s="31">
        <f t="shared" si="69"/>
        <v>0</v>
      </c>
      <c r="Q48" s="31">
        <f t="shared" si="70"/>
        <v>0</v>
      </c>
      <c r="R48" s="34" t="e">
        <f t="shared" si="71"/>
        <v>#DIV/0!</v>
      </c>
      <c r="S48" s="34" t="e">
        <f t="shared" si="72"/>
        <v>#N/A</v>
      </c>
      <c r="T48" s="31" t="e">
        <f t="shared" si="73"/>
        <v>#DIV/0!</v>
      </c>
      <c r="U48" s="21"/>
      <c r="V48" s="21">
        <f t="shared" si="119"/>
        <v>0</v>
      </c>
      <c r="W48" s="11">
        <f t="shared" si="10"/>
        <v>0</v>
      </c>
      <c r="X48" s="11">
        <f t="shared" si="11"/>
        <v>0</v>
      </c>
      <c r="Y48" s="11">
        <f t="shared" si="74"/>
        <v>0</v>
      </c>
      <c r="Z48" s="22">
        <f t="shared" si="13"/>
        <v>0</v>
      </c>
      <c r="AA48" s="23">
        <f t="shared" si="75"/>
        <v>0</v>
      </c>
      <c r="AB48" s="24">
        <f t="shared" si="76"/>
        <v>0</v>
      </c>
      <c r="AC48" s="23">
        <f t="shared" si="77"/>
        <v>0</v>
      </c>
      <c r="AD48" s="25" t="e">
        <f t="shared" si="78"/>
        <v>#DIV/0!</v>
      </c>
      <c r="AE48" s="25" t="e">
        <f t="shared" si="79"/>
        <v>#DIV/0!</v>
      </c>
      <c r="AF48" s="11">
        <f t="shared" si="80"/>
        <v>0</v>
      </c>
      <c r="AG48" s="65">
        <f t="shared" si="81"/>
        <v>0</v>
      </c>
      <c r="AH48" s="65">
        <f t="shared" si="82"/>
        <v>0</v>
      </c>
      <c r="AI48" s="26">
        <f t="shared" si="83"/>
        <v>0.9</v>
      </c>
      <c r="AJ48" s="26">
        <f t="shared" si="84"/>
        <v>0</v>
      </c>
      <c r="AK48" s="26">
        <f t="shared" si="85"/>
        <v>0</v>
      </c>
      <c r="AL48" s="26">
        <f t="shared" si="86"/>
        <v>0</v>
      </c>
      <c r="AM48" s="26">
        <f t="shared" si="87"/>
        <v>0</v>
      </c>
      <c r="AN48" s="27">
        <f t="shared" si="88"/>
        <v>0.9</v>
      </c>
      <c r="AO48" s="22">
        <f t="shared" si="89"/>
        <v>0</v>
      </c>
      <c r="AP48" s="22">
        <f t="shared" si="90"/>
        <v>0</v>
      </c>
      <c r="AQ48" s="22">
        <f t="shared" si="91"/>
        <v>0</v>
      </c>
      <c r="AR48" s="22">
        <f t="shared" si="92"/>
        <v>0</v>
      </c>
      <c r="AS48" s="22">
        <f t="shared" si="93"/>
        <v>0</v>
      </c>
      <c r="AT48" s="22">
        <f t="shared" si="94"/>
        <v>0</v>
      </c>
      <c r="AU48" s="22">
        <f t="shared" si="32"/>
        <v>-192</v>
      </c>
      <c r="AV48" s="11">
        <f t="shared" si="33"/>
        <v>0</v>
      </c>
      <c r="AW48" s="11">
        <f t="shared" si="95"/>
        <v>0</v>
      </c>
      <c r="AX48" s="11">
        <f t="shared" si="96"/>
        <v>0</v>
      </c>
      <c r="AY48" s="11">
        <f t="shared" si="97"/>
        <v>0</v>
      </c>
      <c r="AZ48" s="11">
        <f t="shared" si="98"/>
        <v>0</v>
      </c>
      <c r="BA48" s="11">
        <f t="shared" si="99"/>
        <v>0</v>
      </c>
      <c r="BB48" s="12">
        <f t="shared" si="100"/>
        <v>0</v>
      </c>
      <c r="BC48" s="11">
        <f t="shared" si="40"/>
        <v>0</v>
      </c>
      <c r="BD48" s="11">
        <f t="shared" si="101"/>
        <v>0</v>
      </c>
      <c r="BE48" s="11">
        <f t="shared" si="41"/>
        <v>0</v>
      </c>
      <c r="BF48" s="22">
        <f t="shared" si="42"/>
        <v>0</v>
      </c>
      <c r="BG48" s="22">
        <f t="shared" si="102"/>
        <v>0</v>
      </c>
      <c r="BH48" s="22">
        <f t="shared" si="103"/>
        <v>0</v>
      </c>
      <c r="BI48" s="22">
        <f t="shared" si="104"/>
        <v>0</v>
      </c>
      <c r="BJ48" s="22">
        <f t="shared" si="105"/>
        <v>0</v>
      </c>
      <c r="BK48" s="22">
        <f t="shared" si="106"/>
        <v>0</v>
      </c>
      <c r="BL48" s="22">
        <f t="shared" si="120"/>
        <v>0</v>
      </c>
      <c r="BM48" s="22">
        <f t="shared" si="121"/>
        <v>0</v>
      </c>
      <c r="BN48" s="22">
        <f t="shared" si="49"/>
        <v>0</v>
      </c>
      <c r="BO48" s="22">
        <f t="shared" si="107"/>
        <v>0</v>
      </c>
      <c r="BP48" s="22">
        <f t="shared" si="108"/>
        <v>0</v>
      </c>
      <c r="BQ48" s="22">
        <f t="shared" si="109"/>
        <v>0</v>
      </c>
      <c r="BR48" s="22">
        <f t="shared" si="110"/>
        <v>0</v>
      </c>
      <c r="BS48" s="66" t="e">
        <f>VLOOKUP(V48,'AMS Tabelle Pauschalsätze'!A38:L137,8,TRUE)</f>
        <v>#N/A</v>
      </c>
      <c r="BT48" s="66" t="e">
        <f>VLOOKUP(V48,'AMS Tabelle Pauschalsätze'!A38:L137,7,TRUE)</f>
        <v>#N/A</v>
      </c>
      <c r="BU48" s="73" t="e">
        <f t="shared" si="111"/>
        <v>#N/A</v>
      </c>
      <c r="BV48" s="73" t="e">
        <f t="shared" si="112"/>
        <v>#N/A</v>
      </c>
      <c r="BW48" s="73" t="e">
        <f>VLOOKUP(V48,'AMS Tabelle Pauschalsätze'!A38:L137,10,TRUE)</f>
        <v>#N/A</v>
      </c>
      <c r="BX48" s="11">
        <f t="shared" si="122"/>
        <v>0</v>
      </c>
      <c r="BY48" s="65" t="e">
        <f t="shared" si="123"/>
        <v>#DIV/0!</v>
      </c>
      <c r="BZ48" s="73" t="e">
        <f t="shared" si="113"/>
        <v>#N/A</v>
      </c>
      <c r="CA48" s="110" t="e">
        <f t="shared" si="124"/>
        <v>#N/A</v>
      </c>
      <c r="CB48" s="22"/>
      <c r="CC48" s="28" t="e">
        <f t="shared" si="125"/>
        <v>#DIV/0!</v>
      </c>
      <c r="CD48" s="28" t="e">
        <f t="shared" si="114"/>
        <v>#N/A</v>
      </c>
      <c r="CE48" s="28" t="e">
        <f t="shared" si="115"/>
        <v>#DIV/0!</v>
      </c>
      <c r="CF48" s="11"/>
      <c r="CG48" s="22" t="e">
        <f t="shared" si="116"/>
        <v>#N/A</v>
      </c>
      <c r="CH48" s="22" t="e">
        <f t="shared" si="117"/>
        <v>#N/A</v>
      </c>
      <c r="CI48" s="22" t="e">
        <f t="shared" si="118"/>
        <v>#N/A</v>
      </c>
    </row>
    <row r="49" spans="1:87" x14ac:dyDescent="0.25">
      <c r="A49" s="11">
        <v>36</v>
      </c>
      <c r="B49" s="37"/>
      <c r="C49" s="37"/>
      <c r="D49" s="38"/>
      <c r="E49" s="109"/>
      <c r="F49" s="109"/>
      <c r="G49" s="109"/>
      <c r="H49" s="131" t="e">
        <f t="shared" si="63"/>
        <v>#DIV/0!</v>
      </c>
      <c r="I49" s="20"/>
      <c r="J49" s="93">
        <f t="shared" si="64"/>
        <v>0</v>
      </c>
      <c r="K49" s="31" t="e">
        <f t="shared" si="65"/>
        <v>#N/A</v>
      </c>
      <c r="L49" s="101" t="e">
        <f t="shared" si="66"/>
        <v>#N/A</v>
      </c>
      <c r="M49" s="32" t="e">
        <f t="shared" si="67"/>
        <v>#N/A</v>
      </c>
      <c r="N49" s="31" t="e">
        <f t="shared" si="68"/>
        <v>#N/A</v>
      </c>
      <c r="O49" s="33"/>
      <c r="P49" s="31">
        <f t="shared" si="69"/>
        <v>0</v>
      </c>
      <c r="Q49" s="31">
        <f t="shared" si="70"/>
        <v>0</v>
      </c>
      <c r="R49" s="34" t="e">
        <f t="shared" si="71"/>
        <v>#DIV/0!</v>
      </c>
      <c r="S49" s="34" t="e">
        <f t="shared" si="72"/>
        <v>#N/A</v>
      </c>
      <c r="T49" s="31" t="e">
        <f t="shared" si="73"/>
        <v>#DIV/0!</v>
      </c>
      <c r="U49" s="21"/>
      <c r="V49" s="21">
        <f t="shared" si="119"/>
        <v>0</v>
      </c>
      <c r="W49" s="11">
        <f t="shared" si="10"/>
        <v>0</v>
      </c>
      <c r="X49" s="11">
        <f t="shared" si="11"/>
        <v>0</v>
      </c>
      <c r="Y49" s="11">
        <f t="shared" si="74"/>
        <v>0</v>
      </c>
      <c r="Z49" s="22">
        <f t="shared" si="13"/>
        <v>0</v>
      </c>
      <c r="AA49" s="23">
        <f t="shared" si="75"/>
        <v>0</v>
      </c>
      <c r="AB49" s="24">
        <f t="shared" si="76"/>
        <v>0</v>
      </c>
      <c r="AC49" s="23">
        <f t="shared" si="77"/>
        <v>0</v>
      </c>
      <c r="AD49" s="25" t="e">
        <f t="shared" si="78"/>
        <v>#DIV/0!</v>
      </c>
      <c r="AE49" s="25" t="e">
        <f t="shared" si="79"/>
        <v>#DIV/0!</v>
      </c>
      <c r="AF49" s="11">
        <f t="shared" si="80"/>
        <v>0</v>
      </c>
      <c r="AG49" s="65">
        <f t="shared" si="81"/>
        <v>0</v>
      </c>
      <c r="AH49" s="65">
        <f t="shared" si="82"/>
        <v>0</v>
      </c>
      <c r="AI49" s="26">
        <f t="shared" si="83"/>
        <v>0.9</v>
      </c>
      <c r="AJ49" s="26">
        <f t="shared" si="84"/>
        <v>0</v>
      </c>
      <c r="AK49" s="26">
        <f t="shared" si="85"/>
        <v>0</v>
      </c>
      <c r="AL49" s="26">
        <f t="shared" si="86"/>
        <v>0</v>
      </c>
      <c r="AM49" s="26">
        <f t="shared" si="87"/>
        <v>0</v>
      </c>
      <c r="AN49" s="27">
        <f t="shared" si="88"/>
        <v>0.9</v>
      </c>
      <c r="AO49" s="22">
        <f t="shared" si="89"/>
        <v>0</v>
      </c>
      <c r="AP49" s="22">
        <f t="shared" si="90"/>
        <v>0</v>
      </c>
      <c r="AQ49" s="22">
        <f t="shared" si="91"/>
        <v>0</v>
      </c>
      <c r="AR49" s="22">
        <f t="shared" si="92"/>
        <v>0</v>
      </c>
      <c r="AS49" s="22">
        <f t="shared" si="93"/>
        <v>0</v>
      </c>
      <c r="AT49" s="22">
        <f t="shared" si="94"/>
        <v>0</v>
      </c>
      <c r="AU49" s="22">
        <f t="shared" si="32"/>
        <v>-192</v>
      </c>
      <c r="AV49" s="11">
        <f t="shared" si="33"/>
        <v>0</v>
      </c>
      <c r="AW49" s="11">
        <f t="shared" si="95"/>
        <v>0</v>
      </c>
      <c r="AX49" s="11">
        <f t="shared" si="96"/>
        <v>0</v>
      </c>
      <c r="AY49" s="11">
        <f t="shared" si="97"/>
        <v>0</v>
      </c>
      <c r="AZ49" s="11">
        <f t="shared" si="98"/>
        <v>0</v>
      </c>
      <c r="BA49" s="11">
        <f t="shared" si="99"/>
        <v>0</v>
      </c>
      <c r="BB49" s="12">
        <f t="shared" si="100"/>
        <v>0</v>
      </c>
      <c r="BC49" s="11">
        <f t="shared" si="40"/>
        <v>0</v>
      </c>
      <c r="BD49" s="11">
        <f t="shared" si="101"/>
        <v>0</v>
      </c>
      <c r="BE49" s="11">
        <f t="shared" si="41"/>
        <v>0</v>
      </c>
      <c r="BF49" s="22">
        <f t="shared" si="42"/>
        <v>0</v>
      </c>
      <c r="BG49" s="22">
        <f t="shared" si="102"/>
        <v>0</v>
      </c>
      <c r="BH49" s="22">
        <f t="shared" si="103"/>
        <v>0</v>
      </c>
      <c r="BI49" s="22">
        <f t="shared" si="104"/>
        <v>0</v>
      </c>
      <c r="BJ49" s="22">
        <f t="shared" si="105"/>
        <v>0</v>
      </c>
      <c r="BK49" s="22">
        <f t="shared" si="106"/>
        <v>0</v>
      </c>
      <c r="BL49" s="22">
        <f t="shared" si="120"/>
        <v>0</v>
      </c>
      <c r="BM49" s="22">
        <f t="shared" si="121"/>
        <v>0</v>
      </c>
      <c r="BN49" s="22">
        <f t="shared" si="49"/>
        <v>0</v>
      </c>
      <c r="BO49" s="22">
        <f t="shared" si="107"/>
        <v>0</v>
      </c>
      <c r="BP49" s="22">
        <f t="shared" si="108"/>
        <v>0</v>
      </c>
      <c r="BQ49" s="22">
        <f t="shared" si="109"/>
        <v>0</v>
      </c>
      <c r="BR49" s="22">
        <f t="shared" si="110"/>
        <v>0</v>
      </c>
      <c r="BS49" s="66" t="e">
        <f>VLOOKUP(V49,'AMS Tabelle Pauschalsätze'!A39:L138,8,TRUE)</f>
        <v>#N/A</v>
      </c>
      <c r="BT49" s="66" t="e">
        <f>VLOOKUP(V49,'AMS Tabelle Pauschalsätze'!A39:L138,7,TRUE)</f>
        <v>#N/A</v>
      </c>
      <c r="BU49" s="73" t="e">
        <f t="shared" si="111"/>
        <v>#N/A</v>
      </c>
      <c r="BV49" s="73" t="e">
        <f t="shared" si="112"/>
        <v>#N/A</v>
      </c>
      <c r="BW49" s="73" t="e">
        <f>VLOOKUP(V49,'AMS Tabelle Pauschalsätze'!A39:L138,10,TRUE)</f>
        <v>#N/A</v>
      </c>
      <c r="BX49" s="11">
        <f t="shared" si="122"/>
        <v>0</v>
      </c>
      <c r="BY49" s="65" t="e">
        <f t="shared" si="123"/>
        <v>#DIV/0!</v>
      </c>
      <c r="BZ49" s="73" t="e">
        <f t="shared" si="113"/>
        <v>#N/A</v>
      </c>
      <c r="CA49" s="110" t="e">
        <f t="shared" si="124"/>
        <v>#N/A</v>
      </c>
      <c r="CB49" s="22"/>
      <c r="CC49" s="28" t="e">
        <f t="shared" si="125"/>
        <v>#DIV/0!</v>
      </c>
      <c r="CD49" s="28" t="e">
        <f t="shared" si="114"/>
        <v>#N/A</v>
      </c>
      <c r="CE49" s="28" t="e">
        <f t="shared" si="115"/>
        <v>#DIV/0!</v>
      </c>
      <c r="CF49" s="11"/>
      <c r="CG49" s="22" t="e">
        <f t="shared" si="116"/>
        <v>#N/A</v>
      </c>
      <c r="CH49" s="22" t="e">
        <f t="shared" si="117"/>
        <v>#N/A</v>
      </c>
      <c r="CI49" s="22" t="e">
        <f t="shared" si="118"/>
        <v>#N/A</v>
      </c>
    </row>
    <row r="50" spans="1:87" x14ac:dyDescent="0.25">
      <c r="A50" s="11">
        <v>37</v>
      </c>
      <c r="B50" s="37"/>
      <c r="C50" s="37"/>
      <c r="D50" s="38"/>
      <c r="E50" s="109"/>
      <c r="F50" s="109"/>
      <c r="G50" s="109"/>
      <c r="H50" s="131" t="e">
        <f t="shared" si="63"/>
        <v>#DIV/0!</v>
      </c>
      <c r="I50" s="20"/>
      <c r="J50" s="93">
        <f t="shared" si="64"/>
        <v>0</v>
      </c>
      <c r="K50" s="31" t="e">
        <f t="shared" si="65"/>
        <v>#N/A</v>
      </c>
      <c r="L50" s="101" t="e">
        <f t="shared" si="66"/>
        <v>#N/A</v>
      </c>
      <c r="M50" s="32" t="e">
        <f t="shared" si="67"/>
        <v>#N/A</v>
      </c>
      <c r="N50" s="31" t="e">
        <f t="shared" si="68"/>
        <v>#N/A</v>
      </c>
      <c r="O50" s="33"/>
      <c r="P50" s="31">
        <f t="shared" si="69"/>
        <v>0</v>
      </c>
      <c r="Q50" s="31">
        <f t="shared" si="70"/>
        <v>0</v>
      </c>
      <c r="R50" s="34" t="e">
        <f t="shared" si="71"/>
        <v>#DIV/0!</v>
      </c>
      <c r="S50" s="34" t="e">
        <f t="shared" si="72"/>
        <v>#N/A</v>
      </c>
      <c r="T50" s="31" t="e">
        <f t="shared" si="73"/>
        <v>#DIV/0!</v>
      </c>
      <c r="U50" s="21"/>
      <c r="V50" s="21">
        <f t="shared" si="119"/>
        <v>0</v>
      </c>
      <c r="W50" s="11">
        <f t="shared" si="10"/>
        <v>0</v>
      </c>
      <c r="X50" s="11">
        <f t="shared" si="11"/>
        <v>0</v>
      </c>
      <c r="Y50" s="11">
        <f t="shared" si="74"/>
        <v>0</v>
      </c>
      <c r="Z50" s="22">
        <f t="shared" si="13"/>
        <v>0</v>
      </c>
      <c r="AA50" s="23">
        <f t="shared" si="75"/>
        <v>0</v>
      </c>
      <c r="AB50" s="24">
        <f t="shared" si="76"/>
        <v>0</v>
      </c>
      <c r="AC50" s="23">
        <f t="shared" si="77"/>
        <v>0</v>
      </c>
      <c r="AD50" s="25" t="e">
        <f t="shared" si="78"/>
        <v>#DIV/0!</v>
      </c>
      <c r="AE50" s="25" t="e">
        <f t="shared" si="79"/>
        <v>#DIV/0!</v>
      </c>
      <c r="AF50" s="11">
        <f t="shared" si="80"/>
        <v>0</v>
      </c>
      <c r="AG50" s="65">
        <f t="shared" si="81"/>
        <v>0</v>
      </c>
      <c r="AH50" s="65">
        <f t="shared" si="82"/>
        <v>0</v>
      </c>
      <c r="AI50" s="26">
        <f t="shared" si="83"/>
        <v>0.9</v>
      </c>
      <c r="AJ50" s="26">
        <f t="shared" si="84"/>
        <v>0</v>
      </c>
      <c r="AK50" s="26">
        <f t="shared" si="85"/>
        <v>0</v>
      </c>
      <c r="AL50" s="26">
        <f t="shared" si="86"/>
        <v>0</v>
      </c>
      <c r="AM50" s="26">
        <f t="shared" si="87"/>
        <v>0</v>
      </c>
      <c r="AN50" s="27">
        <f t="shared" si="88"/>
        <v>0.9</v>
      </c>
      <c r="AO50" s="22">
        <f t="shared" si="89"/>
        <v>0</v>
      </c>
      <c r="AP50" s="22">
        <f t="shared" si="90"/>
        <v>0</v>
      </c>
      <c r="AQ50" s="22">
        <f t="shared" si="91"/>
        <v>0</v>
      </c>
      <c r="AR50" s="22">
        <f t="shared" si="92"/>
        <v>0</v>
      </c>
      <c r="AS50" s="22">
        <f t="shared" si="93"/>
        <v>0</v>
      </c>
      <c r="AT50" s="22">
        <f t="shared" si="94"/>
        <v>0</v>
      </c>
      <c r="AU50" s="22">
        <f t="shared" si="32"/>
        <v>-192</v>
      </c>
      <c r="AV50" s="11">
        <f t="shared" si="33"/>
        <v>0</v>
      </c>
      <c r="AW50" s="11">
        <f t="shared" si="95"/>
        <v>0</v>
      </c>
      <c r="AX50" s="11">
        <f t="shared" si="96"/>
        <v>0</v>
      </c>
      <c r="AY50" s="11">
        <f t="shared" si="97"/>
        <v>0</v>
      </c>
      <c r="AZ50" s="11">
        <f t="shared" si="98"/>
        <v>0</v>
      </c>
      <c r="BA50" s="11">
        <f t="shared" si="99"/>
        <v>0</v>
      </c>
      <c r="BB50" s="12">
        <f t="shared" si="100"/>
        <v>0</v>
      </c>
      <c r="BC50" s="11">
        <f t="shared" si="40"/>
        <v>0</v>
      </c>
      <c r="BD50" s="11">
        <f t="shared" si="101"/>
        <v>0</v>
      </c>
      <c r="BE50" s="11">
        <f t="shared" si="41"/>
        <v>0</v>
      </c>
      <c r="BF50" s="22">
        <f t="shared" si="42"/>
        <v>0</v>
      </c>
      <c r="BG50" s="22">
        <f t="shared" si="102"/>
        <v>0</v>
      </c>
      <c r="BH50" s="22">
        <f t="shared" si="103"/>
        <v>0</v>
      </c>
      <c r="BI50" s="22">
        <f t="shared" si="104"/>
        <v>0</v>
      </c>
      <c r="BJ50" s="22">
        <f t="shared" si="105"/>
        <v>0</v>
      </c>
      <c r="BK50" s="22">
        <f t="shared" si="106"/>
        <v>0</v>
      </c>
      <c r="BL50" s="22">
        <f t="shared" si="120"/>
        <v>0</v>
      </c>
      <c r="BM50" s="22">
        <f t="shared" si="121"/>
        <v>0</v>
      </c>
      <c r="BN50" s="22">
        <f t="shared" si="49"/>
        <v>0</v>
      </c>
      <c r="BO50" s="22">
        <f t="shared" si="107"/>
        <v>0</v>
      </c>
      <c r="BP50" s="22">
        <f t="shared" si="108"/>
        <v>0</v>
      </c>
      <c r="BQ50" s="22">
        <f t="shared" si="109"/>
        <v>0</v>
      </c>
      <c r="BR50" s="22">
        <f t="shared" si="110"/>
        <v>0</v>
      </c>
      <c r="BS50" s="66" t="e">
        <f>VLOOKUP(V50,'AMS Tabelle Pauschalsätze'!A40:L139,8,TRUE)</f>
        <v>#N/A</v>
      </c>
      <c r="BT50" s="66" t="e">
        <f>VLOOKUP(V50,'AMS Tabelle Pauschalsätze'!A40:L139,7,TRUE)</f>
        <v>#N/A</v>
      </c>
      <c r="BU50" s="73" t="e">
        <f t="shared" si="111"/>
        <v>#N/A</v>
      </c>
      <c r="BV50" s="73" t="e">
        <f t="shared" si="112"/>
        <v>#N/A</v>
      </c>
      <c r="BW50" s="73" t="e">
        <f>VLOOKUP(V50,'AMS Tabelle Pauschalsätze'!A40:L139,10,TRUE)</f>
        <v>#N/A</v>
      </c>
      <c r="BX50" s="11">
        <f t="shared" si="122"/>
        <v>0</v>
      </c>
      <c r="BY50" s="65" t="e">
        <f t="shared" si="123"/>
        <v>#DIV/0!</v>
      </c>
      <c r="BZ50" s="73" t="e">
        <f t="shared" si="113"/>
        <v>#N/A</v>
      </c>
      <c r="CA50" s="110" t="e">
        <f t="shared" si="124"/>
        <v>#N/A</v>
      </c>
      <c r="CB50" s="22"/>
      <c r="CC50" s="28" t="e">
        <f t="shared" si="125"/>
        <v>#DIV/0!</v>
      </c>
      <c r="CD50" s="28" t="e">
        <f t="shared" si="114"/>
        <v>#N/A</v>
      </c>
      <c r="CE50" s="28" t="e">
        <f t="shared" si="115"/>
        <v>#DIV/0!</v>
      </c>
      <c r="CF50" s="11"/>
      <c r="CG50" s="22" t="e">
        <f t="shared" si="116"/>
        <v>#N/A</v>
      </c>
      <c r="CH50" s="22" t="e">
        <f t="shared" si="117"/>
        <v>#N/A</v>
      </c>
      <c r="CI50" s="22" t="e">
        <f t="shared" si="118"/>
        <v>#N/A</v>
      </c>
    </row>
    <row r="51" spans="1:87" x14ac:dyDescent="0.25">
      <c r="A51" s="11">
        <v>38</v>
      </c>
      <c r="B51" s="37"/>
      <c r="C51" s="37"/>
      <c r="D51" s="38"/>
      <c r="E51" s="109"/>
      <c r="F51" s="109"/>
      <c r="G51" s="109"/>
      <c r="H51" s="131" t="e">
        <f t="shared" si="63"/>
        <v>#DIV/0!</v>
      </c>
      <c r="I51" s="20"/>
      <c r="J51" s="93">
        <f t="shared" si="64"/>
        <v>0</v>
      </c>
      <c r="K51" s="31" t="e">
        <f t="shared" si="65"/>
        <v>#N/A</v>
      </c>
      <c r="L51" s="101" t="e">
        <f t="shared" si="66"/>
        <v>#N/A</v>
      </c>
      <c r="M51" s="32" t="e">
        <f t="shared" si="67"/>
        <v>#N/A</v>
      </c>
      <c r="N51" s="31" t="e">
        <f t="shared" si="68"/>
        <v>#N/A</v>
      </c>
      <c r="O51" s="33"/>
      <c r="P51" s="31">
        <f t="shared" si="69"/>
        <v>0</v>
      </c>
      <c r="Q51" s="31">
        <f t="shared" si="70"/>
        <v>0</v>
      </c>
      <c r="R51" s="34" t="e">
        <f t="shared" si="71"/>
        <v>#DIV/0!</v>
      </c>
      <c r="S51" s="34" t="e">
        <f t="shared" si="72"/>
        <v>#N/A</v>
      </c>
      <c r="T51" s="31" t="e">
        <f t="shared" si="73"/>
        <v>#DIV/0!</v>
      </c>
      <c r="U51" s="21"/>
      <c r="V51" s="21">
        <f t="shared" si="119"/>
        <v>0</v>
      </c>
      <c r="W51" s="11">
        <f t="shared" si="10"/>
        <v>0</v>
      </c>
      <c r="X51" s="11">
        <f t="shared" si="11"/>
        <v>0</v>
      </c>
      <c r="Y51" s="11">
        <f t="shared" si="74"/>
        <v>0</v>
      </c>
      <c r="Z51" s="22">
        <f t="shared" si="13"/>
        <v>0</v>
      </c>
      <c r="AA51" s="23">
        <f t="shared" si="75"/>
        <v>0</v>
      </c>
      <c r="AB51" s="24">
        <f t="shared" si="76"/>
        <v>0</v>
      </c>
      <c r="AC51" s="23">
        <f t="shared" si="77"/>
        <v>0</v>
      </c>
      <c r="AD51" s="25" t="e">
        <f t="shared" si="78"/>
        <v>#DIV/0!</v>
      </c>
      <c r="AE51" s="25" t="e">
        <f t="shared" si="79"/>
        <v>#DIV/0!</v>
      </c>
      <c r="AF51" s="11">
        <f t="shared" si="80"/>
        <v>0</v>
      </c>
      <c r="AG51" s="65">
        <f t="shared" si="81"/>
        <v>0</v>
      </c>
      <c r="AH51" s="65">
        <f t="shared" si="82"/>
        <v>0</v>
      </c>
      <c r="AI51" s="26">
        <f t="shared" si="83"/>
        <v>0.9</v>
      </c>
      <c r="AJ51" s="26">
        <f t="shared" si="84"/>
        <v>0</v>
      </c>
      <c r="AK51" s="26">
        <f t="shared" si="85"/>
        <v>0</v>
      </c>
      <c r="AL51" s="26">
        <f t="shared" si="86"/>
        <v>0</v>
      </c>
      <c r="AM51" s="26">
        <f t="shared" si="87"/>
        <v>0</v>
      </c>
      <c r="AN51" s="27">
        <f t="shared" si="88"/>
        <v>0.9</v>
      </c>
      <c r="AO51" s="22">
        <f t="shared" si="89"/>
        <v>0</v>
      </c>
      <c r="AP51" s="22">
        <f t="shared" si="90"/>
        <v>0</v>
      </c>
      <c r="AQ51" s="22">
        <f t="shared" si="91"/>
        <v>0</v>
      </c>
      <c r="AR51" s="22">
        <f t="shared" si="92"/>
        <v>0</v>
      </c>
      <c r="AS51" s="22">
        <f t="shared" si="93"/>
        <v>0</v>
      </c>
      <c r="AT51" s="22">
        <f t="shared" si="94"/>
        <v>0</v>
      </c>
      <c r="AU51" s="22">
        <f t="shared" si="32"/>
        <v>-192</v>
      </c>
      <c r="AV51" s="11">
        <f t="shared" si="33"/>
        <v>0</v>
      </c>
      <c r="AW51" s="11">
        <f t="shared" si="95"/>
        <v>0</v>
      </c>
      <c r="AX51" s="11">
        <f t="shared" si="96"/>
        <v>0</v>
      </c>
      <c r="AY51" s="11">
        <f t="shared" si="97"/>
        <v>0</v>
      </c>
      <c r="AZ51" s="11">
        <f t="shared" si="98"/>
        <v>0</v>
      </c>
      <c r="BA51" s="11">
        <f t="shared" si="99"/>
        <v>0</v>
      </c>
      <c r="BB51" s="12">
        <f t="shared" si="100"/>
        <v>0</v>
      </c>
      <c r="BC51" s="11">
        <f t="shared" si="40"/>
        <v>0</v>
      </c>
      <c r="BD51" s="11">
        <f t="shared" si="101"/>
        <v>0</v>
      </c>
      <c r="BE51" s="11">
        <f t="shared" si="41"/>
        <v>0</v>
      </c>
      <c r="BF51" s="22">
        <f t="shared" si="42"/>
        <v>0</v>
      </c>
      <c r="BG51" s="22">
        <f t="shared" si="102"/>
        <v>0</v>
      </c>
      <c r="BH51" s="22">
        <f t="shared" si="103"/>
        <v>0</v>
      </c>
      <c r="BI51" s="22">
        <f t="shared" si="104"/>
        <v>0</v>
      </c>
      <c r="BJ51" s="22">
        <f t="shared" si="105"/>
        <v>0</v>
      </c>
      <c r="BK51" s="22">
        <f t="shared" si="106"/>
        <v>0</v>
      </c>
      <c r="BL51" s="22">
        <f t="shared" si="120"/>
        <v>0</v>
      </c>
      <c r="BM51" s="22">
        <f t="shared" si="121"/>
        <v>0</v>
      </c>
      <c r="BN51" s="22">
        <f t="shared" si="49"/>
        <v>0</v>
      </c>
      <c r="BO51" s="22">
        <f t="shared" si="107"/>
        <v>0</v>
      </c>
      <c r="BP51" s="22">
        <f t="shared" si="108"/>
        <v>0</v>
      </c>
      <c r="BQ51" s="22">
        <f t="shared" si="109"/>
        <v>0</v>
      </c>
      <c r="BR51" s="22">
        <f t="shared" si="110"/>
        <v>0</v>
      </c>
      <c r="BS51" s="66" t="e">
        <f>VLOOKUP(V51,'AMS Tabelle Pauschalsätze'!A41:L140,8,TRUE)</f>
        <v>#N/A</v>
      </c>
      <c r="BT51" s="66" t="e">
        <f>VLOOKUP(V51,'AMS Tabelle Pauschalsätze'!A41:L140,7,TRUE)</f>
        <v>#N/A</v>
      </c>
      <c r="BU51" s="73" t="e">
        <f t="shared" si="111"/>
        <v>#N/A</v>
      </c>
      <c r="BV51" s="73" t="e">
        <f t="shared" si="112"/>
        <v>#N/A</v>
      </c>
      <c r="BW51" s="73" t="e">
        <f>VLOOKUP(V51,'AMS Tabelle Pauschalsätze'!A41:L140,10,TRUE)</f>
        <v>#N/A</v>
      </c>
      <c r="BX51" s="11">
        <f t="shared" si="122"/>
        <v>0</v>
      </c>
      <c r="BY51" s="65" t="e">
        <f t="shared" si="123"/>
        <v>#DIV/0!</v>
      </c>
      <c r="BZ51" s="73" t="e">
        <f t="shared" si="113"/>
        <v>#N/A</v>
      </c>
      <c r="CA51" s="110" t="e">
        <f t="shared" si="124"/>
        <v>#N/A</v>
      </c>
      <c r="CB51" s="22"/>
      <c r="CC51" s="28" t="e">
        <f t="shared" si="125"/>
        <v>#DIV/0!</v>
      </c>
      <c r="CD51" s="28" t="e">
        <f t="shared" si="114"/>
        <v>#N/A</v>
      </c>
      <c r="CE51" s="28" t="e">
        <f t="shared" si="115"/>
        <v>#DIV/0!</v>
      </c>
      <c r="CF51" s="11"/>
      <c r="CG51" s="22" t="e">
        <f t="shared" si="116"/>
        <v>#N/A</v>
      </c>
      <c r="CH51" s="22" t="e">
        <f t="shared" si="117"/>
        <v>#N/A</v>
      </c>
      <c r="CI51" s="22" t="e">
        <f t="shared" si="118"/>
        <v>#N/A</v>
      </c>
    </row>
    <row r="52" spans="1:87" x14ac:dyDescent="0.25">
      <c r="A52" s="11">
        <v>39</v>
      </c>
      <c r="B52" s="37"/>
      <c r="C52" s="37"/>
      <c r="D52" s="38"/>
      <c r="E52" s="109"/>
      <c r="F52" s="109"/>
      <c r="G52" s="109"/>
      <c r="H52" s="131" t="e">
        <f t="shared" si="63"/>
        <v>#DIV/0!</v>
      </c>
      <c r="I52" s="20"/>
      <c r="J52" s="93">
        <f t="shared" si="64"/>
        <v>0</v>
      </c>
      <c r="K52" s="31" t="e">
        <f t="shared" si="65"/>
        <v>#N/A</v>
      </c>
      <c r="L52" s="101" t="e">
        <f t="shared" si="66"/>
        <v>#N/A</v>
      </c>
      <c r="M52" s="32" t="e">
        <f t="shared" si="67"/>
        <v>#N/A</v>
      </c>
      <c r="N52" s="31" t="e">
        <f t="shared" si="68"/>
        <v>#N/A</v>
      </c>
      <c r="O52" s="33"/>
      <c r="P52" s="31">
        <f t="shared" si="69"/>
        <v>0</v>
      </c>
      <c r="Q52" s="31">
        <f t="shared" si="70"/>
        <v>0</v>
      </c>
      <c r="R52" s="34" t="e">
        <f t="shared" si="71"/>
        <v>#DIV/0!</v>
      </c>
      <c r="S52" s="34" t="e">
        <f t="shared" si="72"/>
        <v>#N/A</v>
      </c>
      <c r="T52" s="31" t="e">
        <f t="shared" si="73"/>
        <v>#DIV/0!</v>
      </c>
      <c r="U52" s="21"/>
      <c r="V52" s="21">
        <f t="shared" si="119"/>
        <v>0</v>
      </c>
      <c r="W52" s="11">
        <f t="shared" si="10"/>
        <v>0</v>
      </c>
      <c r="X52" s="11">
        <f t="shared" si="11"/>
        <v>0</v>
      </c>
      <c r="Y52" s="11">
        <f t="shared" si="74"/>
        <v>0</v>
      </c>
      <c r="Z52" s="22">
        <f t="shared" si="13"/>
        <v>0</v>
      </c>
      <c r="AA52" s="23">
        <f t="shared" si="75"/>
        <v>0</v>
      </c>
      <c r="AB52" s="24">
        <f t="shared" si="76"/>
        <v>0</v>
      </c>
      <c r="AC52" s="23">
        <f t="shared" si="77"/>
        <v>0</v>
      </c>
      <c r="AD52" s="25" t="e">
        <f t="shared" si="78"/>
        <v>#DIV/0!</v>
      </c>
      <c r="AE52" s="25" t="e">
        <f t="shared" si="79"/>
        <v>#DIV/0!</v>
      </c>
      <c r="AF52" s="11">
        <f t="shared" si="80"/>
        <v>0</v>
      </c>
      <c r="AG52" s="65">
        <f t="shared" si="81"/>
        <v>0</v>
      </c>
      <c r="AH52" s="65">
        <f t="shared" si="82"/>
        <v>0</v>
      </c>
      <c r="AI52" s="26">
        <f t="shared" si="83"/>
        <v>0.9</v>
      </c>
      <c r="AJ52" s="26">
        <f t="shared" si="84"/>
        <v>0</v>
      </c>
      <c r="AK52" s="26">
        <f t="shared" si="85"/>
        <v>0</v>
      </c>
      <c r="AL52" s="26">
        <f t="shared" si="86"/>
        <v>0</v>
      </c>
      <c r="AM52" s="26">
        <f t="shared" si="87"/>
        <v>0</v>
      </c>
      <c r="AN52" s="27">
        <f t="shared" si="88"/>
        <v>0.9</v>
      </c>
      <c r="AO52" s="22">
        <f t="shared" si="89"/>
        <v>0</v>
      </c>
      <c r="AP52" s="22">
        <f t="shared" si="90"/>
        <v>0</v>
      </c>
      <c r="AQ52" s="22">
        <f t="shared" si="91"/>
        <v>0</v>
      </c>
      <c r="AR52" s="22">
        <f t="shared" si="92"/>
        <v>0</v>
      </c>
      <c r="AS52" s="22">
        <f t="shared" si="93"/>
        <v>0</v>
      </c>
      <c r="AT52" s="22">
        <f t="shared" si="94"/>
        <v>0</v>
      </c>
      <c r="AU52" s="22">
        <f t="shared" si="32"/>
        <v>-192</v>
      </c>
      <c r="AV52" s="11">
        <f t="shared" si="33"/>
        <v>0</v>
      </c>
      <c r="AW52" s="11">
        <f t="shared" si="95"/>
        <v>0</v>
      </c>
      <c r="AX52" s="11">
        <f t="shared" si="96"/>
        <v>0</v>
      </c>
      <c r="AY52" s="11">
        <f t="shared" si="97"/>
        <v>0</v>
      </c>
      <c r="AZ52" s="11">
        <f t="shared" si="98"/>
        <v>0</v>
      </c>
      <c r="BA52" s="11">
        <f t="shared" si="99"/>
        <v>0</v>
      </c>
      <c r="BB52" s="12">
        <f t="shared" si="100"/>
        <v>0</v>
      </c>
      <c r="BC52" s="11">
        <f t="shared" si="40"/>
        <v>0</v>
      </c>
      <c r="BD52" s="11">
        <f t="shared" si="101"/>
        <v>0</v>
      </c>
      <c r="BE52" s="11">
        <f t="shared" si="41"/>
        <v>0</v>
      </c>
      <c r="BF52" s="22">
        <f t="shared" si="42"/>
        <v>0</v>
      </c>
      <c r="BG52" s="22">
        <f t="shared" si="102"/>
        <v>0</v>
      </c>
      <c r="BH52" s="22">
        <f t="shared" si="103"/>
        <v>0</v>
      </c>
      <c r="BI52" s="22">
        <f t="shared" si="104"/>
        <v>0</v>
      </c>
      <c r="BJ52" s="22">
        <f t="shared" si="105"/>
        <v>0</v>
      </c>
      <c r="BK52" s="22">
        <f t="shared" si="106"/>
        <v>0</v>
      </c>
      <c r="BL52" s="22">
        <f t="shared" si="120"/>
        <v>0</v>
      </c>
      <c r="BM52" s="22">
        <f t="shared" si="121"/>
        <v>0</v>
      </c>
      <c r="BN52" s="22">
        <f t="shared" si="49"/>
        <v>0</v>
      </c>
      <c r="BO52" s="22">
        <f t="shared" si="107"/>
        <v>0</v>
      </c>
      <c r="BP52" s="22">
        <f t="shared" si="108"/>
        <v>0</v>
      </c>
      <c r="BQ52" s="22">
        <f t="shared" si="109"/>
        <v>0</v>
      </c>
      <c r="BR52" s="22">
        <f t="shared" si="110"/>
        <v>0</v>
      </c>
      <c r="BS52" s="66" t="e">
        <f>VLOOKUP(V52,'AMS Tabelle Pauschalsätze'!A42:L141,8,TRUE)</f>
        <v>#N/A</v>
      </c>
      <c r="BT52" s="66" t="e">
        <f>VLOOKUP(V52,'AMS Tabelle Pauschalsätze'!A42:L141,7,TRUE)</f>
        <v>#N/A</v>
      </c>
      <c r="BU52" s="73" t="e">
        <f t="shared" si="111"/>
        <v>#N/A</v>
      </c>
      <c r="BV52" s="73" t="e">
        <f t="shared" si="112"/>
        <v>#N/A</v>
      </c>
      <c r="BW52" s="73" t="e">
        <f>VLOOKUP(V52,'AMS Tabelle Pauschalsätze'!A42:L141,10,TRUE)</f>
        <v>#N/A</v>
      </c>
      <c r="BX52" s="11">
        <f t="shared" si="122"/>
        <v>0</v>
      </c>
      <c r="BY52" s="65" t="e">
        <f t="shared" si="123"/>
        <v>#DIV/0!</v>
      </c>
      <c r="BZ52" s="73" t="e">
        <f t="shared" si="113"/>
        <v>#N/A</v>
      </c>
      <c r="CA52" s="110" t="e">
        <f t="shared" si="124"/>
        <v>#N/A</v>
      </c>
      <c r="CB52" s="22"/>
      <c r="CC52" s="28" t="e">
        <f t="shared" si="125"/>
        <v>#DIV/0!</v>
      </c>
      <c r="CD52" s="28" t="e">
        <f t="shared" si="114"/>
        <v>#N/A</v>
      </c>
      <c r="CE52" s="28" t="e">
        <f t="shared" si="115"/>
        <v>#DIV/0!</v>
      </c>
      <c r="CF52" s="11"/>
      <c r="CG52" s="22" t="e">
        <f t="shared" si="116"/>
        <v>#N/A</v>
      </c>
      <c r="CH52" s="22" t="e">
        <f t="shared" si="117"/>
        <v>#N/A</v>
      </c>
      <c r="CI52" s="22" t="e">
        <f t="shared" si="118"/>
        <v>#N/A</v>
      </c>
    </row>
    <row r="53" spans="1:87" x14ac:dyDescent="0.25">
      <c r="A53" s="11">
        <v>40</v>
      </c>
      <c r="B53" s="37"/>
      <c r="C53" s="37"/>
      <c r="D53" s="38"/>
      <c r="E53" s="109"/>
      <c r="F53" s="109"/>
      <c r="G53" s="109"/>
      <c r="H53" s="131" t="e">
        <f t="shared" si="63"/>
        <v>#DIV/0!</v>
      </c>
      <c r="I53" s="20"/>
      <c r="J53" s="93">
        <f t="shared" si="64"/>
        <v>0</v>
      </c>
      <c r="K53" s="31" t="e">
        <f t="shared" si="65"/>
        <v>#N/A</v>
      </c>
      <c r="L53" s="101" t="e">
        <f t="shared" si="66"/>
        <v>#N/A</v>
      </c>
      <c r="M53" s="32" t="e">
        <f t="shared" si="67"/>
        <v>#N/A</v>
      </c>
      <c r="N53" s="31" t="e">
        <f t="shared" si="68"/>
        <v>#N/A</v>
      </c>
      <c r="O53" s="33"/>
      <c r="P53" s="31">
        <f t="shared" si="69"/>
        <v>0</v>
      </c>
      <c r="Q53" s="31">
        <f t="shared" si="70"/>
        <v>0</v>
      </c>
      <c r="R53" s="34" t="e">
        <f t="shared" si="71"/>
        <v>#DIV/0!</v>
      </c>
      <c r="S53" s="34" t="e">
        <f t="shared" si="72"/>
        <v>#N/A</v>
      </c>
      <c r="T53" s="31" t="e">
        <f t="shared" si="73"/>
        <v>#DIV/0!</v>
      </c>
      <c r="U53" s="21"/>
      <c r="V53" s="21">
        <f t="shared" si="119"/>
        <v>0</v>
      </c>
      <c r="W53" s="11">
        <f t="shared" si="10"/>
        <v>0</v>
      </c>
      <c r="X53" s="11">
        <f t="shared" si="11"/>
        <v>0</v>
      </c>
      <c r="Y53" s="11">
        <f t="shared" si="74"/>
        <v>0</v>
      </c>
      <c r="Z53" s="22">
        <f t="shared" si="13"/>
        <v>0</v>
      </c>
      <c r="AA53" s="23">
        <f t="shared" si="75"/>
        <v>0</v>
      </c>
      <c r="AB53" s="24">
        <f t="shared" si="76"/>
        <v>0</v>
      </c>
      <c r="AC53" s="23">
        <f t="shared" si="77"/>
        <v>0</v>
      </c>
      <c r="AD53" s="25" t="e">
        <f t="shared" si="78"/>
        <v>#DIV/0!</v>
      </c>
      <c r="AE53" s="25" t="e">
        <f t="shared" si="79"/>
        <v>#DIV/0!</v>
      </c>
      <c r="AF53" s="11">
        <f t="shared" si="80"/>
        <v>0</v>
      </c>
      <c r="AG53" s="65">
        <f t="shared" si="81"/>
        <v>0</v>
      </c>
      <c r="AH53" s="65">
        <f t="shared" si="82"/>
        <v>0</v>
      </c>
      <c r="AI53" s="26">
        <f t="shared" si="83"/>
        <v>0.9</v>
      </c>
      <c r="AJ53" s="26">
        <f t="shared" si="84"/>
        <v>0</v>
      </c>
      <c r="AK53" s="26">
        <f t="shared" si="85"/>
        <v>0</v>
      </c>
      <c r="AL53" s="26">
        <f t="shared" si="86"/>
        <v>0</v>
      </c>
      <c r="AM53" s="26">
        <f t="shared" si="87"/>
        <v>0</v>
      </c>
      <c r="AN53" s="27">
        <f t="shared" si="88"/>
        <v>0.9</v>
      </c>
      <c r="AO53" s="22">
        <f t="shared" si="89"/>
        <v>0</v>
      </c>
      <c r="AP53" s="22">
        <f t="shared" si="90"/>
        <v>0</v>
      </c>
      <c r="AQ53" s="22">
        <f t="shared" si="91"/>
        <v>0</v>
      </c>
      <c r="AR53" s="22">
        <f t="shared" si="92"/>
        <v>0</v>
      </c>
      <c r="AS53" s="22">
        <f t="shared" si="93"/>
        <v>0</v>
      </c>
      <c r="AT53" s="22">
        <f t="shared" si="94"/>
        <v>0</v>
      </c>
      <c r="AU53" s="22">
        <f t="shared" si="32"/>
        <v>-192</v>
      </c>
      <c r="AV53" s="11">
        <f t="shared" si="33"/>
        <v>0</v>
      </c>
      <c r="AW53" s="11">
        <f t="shared" si="95"/>
        <v>0</v>
      </c>
      <c r="AX53" s="11">
        <f t="shared" si="96"/>
        <v>0</v>
      </c>
      <c r="AY53" s="11">
        <f t="shared" si="97"/>
        <v>0</v>
      </c>
      <c r="AZ53" s="11">
        <f t="shared" si="98"/>
        <v>0</v>
      </c>
      <c r="BA53" s="11">
        <f t="shared" si="99"/>
        <v>0</v>
      </c>
      <c r="BB53" s="12">
        <f t="shared" si="100"/>
        <v>0</v>
      </c>
      <c r="BC53" s="11">
        <f t="shared" si="40"/>
        <v>0</v>
      </c>
      <c r="BD53" s="11">
        <f t="shared" si="101"/>
        <v>0</v>
      </c>
      <c r="BE53" s="11">
        <f t="shared" si="41"/>
        <v>0</v>
      </c>
      <c r="BF53" s="22">
        <f t="shared" si="42"/>
        <v>0</v>
      </c>
      <c r="BG53" s="22">
        <f t="shared" si="102"/>
        <v>0</v>
      </c>
      <c r="BH53" s="22">
        <f t="shared" si="103"/>
        <v>0</v>
      </c>
      <c r="BI53" s="22">
        <f t="shared" si="104"/>
        <v>0</v>
      </c>
      <c r="BJ53" s="22">
        <f t="shared" si="105"/>
        <v>0</v>
      </c>
      <c r="BK53" s="22">
        <f t="shared" si="106"/>
        <v>0</v>
      </c>
      <c r="BL53" s="22">
        <f t="shared" si="120"/>
        <v>0</v>
      </c>
      <c r="BM53" s="22">
        <f t="shared" si="121"/>
        <v>0</v>
      </c>
      <c r="BN53" s="22">
        <f t="shared" si="49"/>
        <v>0</v>
      </c>
      <c r="BO53" s="22">
        <f t="shared" si="107"/>
        <v>0</v>
      </c>
      <c r="BP53" s="22">
        <f t="shared" si="108"/>
        <v>0</v>
      </c>
      <c r="BQ53" s="22">
        <f t="shared" si="109"/>
        <v>0</v>
      </c>
      <c r="BR53" s="22">
        <f t="shared" si="110"/>
        <v>0</v>
      </c>
      <c r="BS53" s="66" t="e">
        <f>VLOOKUP(V53,'AMS Tabelle Pauschalsätze'!A43:L142,8,TRUE)</f>
        <v>#N/A</v>
      </c>
      <c r="BT53" s="66" t="e">
        <f>VLOOKUP(V53,'AMS Tabelle Pauschalsätze'!A43:L142,7,TRUE)</f>
        <v>#N/A</v>
      </c>
      <c r="BU53" s="73" t="e">
        <f t="shared" si="111"/>
        <v>#N/A</v>
      </c>
      <c r="BV53" s="73" t="e">
        <f t="shared" si="112"/>
        <v>#N/A</v>
      </c>
      <c r="BW53" s="73" t="e">
        <f>VLOOKUP(V53,'AMS Tabelle Pauschalsätze'!A43:L142,10,TRUE)</f>
        <v>#N/A</v>
      </c>
      <c r="BX53" s="11">
        <f t="shared" si="122"/>
        <v>0</v>
      </c>
      <c r="BY53" s="65" t="e">
        <f t="shared" si="123"/>
        <v>#DIV/0!</v>
      </c>
      <c r="BZ53" s="73" t="e">
        <f t="shared" si="113"/>
        <v>#N/A</v>
      </c>
      <c r="CA53" s="110" t="e">
        <f t="shared" si="124"/>
        <v>#N/A</v>
      </c>
      <c r="CB53" s="22"/>
      <c r="CC53" s="28" t="e">
        <f t="shared" si="125"/>
        <v>#DIV/0!</v>
      </c>
      <c r="CD53" s="28" t="e">
        <f t="shared" si="114"/>
        <v>#N/A</v>
      </c>
      <c r="CE53" s="28" t="e">
        <f t="shared" si="115"/>
        <v>#DIV/0!</v>
      </c>
      <c r="CF53" s="11"/>
      <c r="CG53" s="22" t="e">
        <f t="shared" si="116"/>
        <v>#N/A</v>
      </c>
      <c r="CH53" s="22" t="e">
        <f t="shared" si="117"/>
        <v>#N/A</v>
      </c>
      <c r="CI53" s="22" t="e">
        <f t="shared" si="118"/>
        <v>#N/A</v>
      </c>
    </row>
    <row r="54" spans="1:87" x14ac:dyDescent="0.25">
      <c r="A54" s="11">
        <v>41</v>
      </c>
      <c r="B54" s="37"/>
      <c r="C54" s="37"/>
      <c r="D54" s="38"/>
      <c r="E54" s="109"/>
      <c r="F54" s="109"/>
      <c r="G54" s="109"/>
      <c r="H54" s="131" t="e">
        <f t="shared" si="63"/>
        <v>#DIV/0!</v>
      </c>
      <c r="I54" s="20"/>
      <c r="J54" s="93">
        <f t="shared" si="64"/>
        <v>0</v>
      </c>
      <c r="K54" s="31" t="e">
        <f t="shared" si="65"/>
        <v>#N/A</v>
      </c>
      <c r="L54" s="101" t="e">
        <f t="shared" si="66"/>
        <v>#N/A</v>
      </c>
      <c r="M54" s="32" t="e">
        <f t="shared" si="67"/>
        <v>#N/A</v>
      </c>
      <c r="N54" s="31" t="e">
        <f t="shared" si="68"/>
        <v>#N/A</v>
      </c>
      <c r="O54" s="33"/>
      <c r="P54" s="31">
        <f t="shared" si="69"/>
        <v>0</v>
      </c>
      <c r="Q54" s="31">
        <f t="shared" si="70"/>
        <v>0</v>
      </c>
      <c r="R54" s="34" t="e">
        <f t="shared" si="71"/>
        <v>#DIV/0!</v>
      </c>
      <c r="S54" s="34" t="e">
        <f t="shared" si="72"/>
        <v>#N/A</v>
      </c>
      <c r="T54" s="31" t="e">
        <f t="shared" si="73"/>
        <v>#DIV/0!</v>
      </c>
      <c r="U54" s="21"/>
      <c r="V54" s="21">
        <f t="shared" si="119"/>
        <v>0</v>
      </c>
      <c r="W54" s="11">
        <f t="shared" si="10"/>
        <v>0</v>
      </c>
      <c r="X54" s="11">
        <f t="shared" si="11"/>
        <v>0</v>
      </c>
      <c r="Y54" s="11">
        <f t="shared" si="74"/>
        <v>0</v>
      </c>
      <c r="Z54" s="22">
        <f t="shared" si="13"/>
        <v>0</v>
      </c>
      <c r="AA54" s="23">
        <f t="shared" si="75"/>
        <v>0</v>
      </c>
      <c r="AB54" s="24">
        <f t="shared" si="76"/>
        <v>0</v>
      </c>
      <c r="AC54" s="23">
        <f t="shared" si="77"/>
        <v>0</v>
      </c>
      <c r="AD54" s="25" t="e">
        <f t="shared" si="78"/>
        <v>#DIV/0!</v>
      </c>
      <c r="AE54" s="25" t="e">
        <f t="shared" si="79"/>
        <v>#DIV/0!</v>
      </c>
      <c r="AF54" s="11">
        <f t="shared" si="80"/>
        <v>0</v>
      </c>
      <c r="AG54" s="65">
        <f t="shared" si="81"/>
        <v>0</v>
      </c>
      <c r="AH54" s="65">
        <f t="shared" si="82"/>
        <v>0</v>
      </c>
      <c r="AI54" s="26">
        <f t="shared" si="83"/>
        <v>0.9</v>
      </c>
      <c r="AJ54" s="26">
        <f t="shared" si="84"/>
        <v>0</v>
      </c>
      <c r="AK54" s="26">
        <f t="shared" si="85"/>
        <v>0</v>
      </c>
      <c r="AL54" s="26">
        <f t="shared" si="86"/>
        <v>0</v>
      </c>
      <c r="AM54" s="26">
        <f t="shared" si="87"/>
        <v>0</v>
      </c>
      <c r="AN54" s="27">
        <f t="shared" si="88"/>
        <v>0.9</v>
      </c>
      <c r="AO54" s="22">
        <f t="shared" si="89"/>
        <v>0</v>
      </c>
      <c r="AP54" s="22">
        <f t="shared" si="90"/>
        <v>0</v>
      </c>
      <c r="AQ54" s="22">
        <f t="shared" si="91"/>
        <v>0</v>
      </c>
      <c r="AR54" s="22">
        <f t="shared" si="92"/>
        <v>0</v>
      </c>
      <c r="AS54" s="22">
        <f t="shared" si="93"/>
        <v>0</v>
      </c>
      <c r="AT54" s="22">
        <f t="shared" si="94"/>
        <v>0</v>
      </c>
      <c r="AU54" s="22">
        <f t="shared" si="32"/>
        <v>-192</v>
      </c>
      <c r="AV54" s="11">
        <f t="shared" si="33"/>
        <v>0</v>
      </c>
      <c r="AW54" s="11">
        <f t="shared" si="95"/>
        <v>0</v>
      </c>
      <c r="AX54" s="11">
        <f t="shared" si="96"/>
        <v>0</v>
      </c>
      <c r="AY54" s="11">
        <f t="shared" si="97"/>
        <v>0</v>
      </c>
      <c r="AZ54" s="11">
        <f t="shared" si="98"/>
        <v>0</v>
      </c>
      <c r="BA54" s="11">
        <f t="shared" si="99"/>
        <v>0</v>
      </c>
      <c r="BB54" s="12">
        <f t="shared" si="100"/>
        <v>0</v>
      </c>
      <c r="BC54" s="11">
        <f t="shared" si="40"/>
        <v>0</v>
      </c>
      <c r="BD54" s="11">
        <f t="shared" si="101"/>
        <v>0</v>
      </c>
      <c r="BE54" s="11">
        <f t="shared" si="41"/>
        <v>0</v>
      </c>
      <c r="BF54" s="22">
        <f t="shared" si="42"/>
        <v>0</v>
      </c>
      <c r="BG54" s="22">
        <f t="shared" si="102"/>
        <v>0</v>
      </c>
      <c r="BH54" s="22">
        <f t="shared" si="103"/>
        <v>0</v>
      </c>
      <c r="BI54" s="22">
        <f t="shared" si="104"/>
        <v>0</v>
      </c>
      <c r="BJ54" s="22">
        <f t="shared" si="105"/>
        <v>0</v>
      </c>
      <c r="BK54" s="22">
        <f t="shared" si="106"/>
        <v>0</v>
      </c>
      <c r="BL54" s="22">
        <f t="shared" si="120"/>
        <v>0</v>
      </c>
      <c r="BM54" s="22">
        <f t="shared" si="121"/>
        <v>0</v>
      </c>
      <c r="BN54" s="22">
        <f t="shared" si="49"/>
        <v>0</v>
      </c>
      <c r="BO54" s="22">
        <f t="shared" si="107"/>
        <v>0</v>
      </c>
      <c r="BP54" s="22">
        <f t="shared" si="108"/>
        <v>0</v>
      </c>
      <c r="BQ54" s="22">
        <f t="shared" si="109"/>
        <v>0</v>
      </c>
      <c r="BR54" s="22">
        <f t="shared" si="110"/>
        <v>0</v>
      </c>
      <c r="BS54" s="66" t="e">
        <f>VLOOKUP(V54,'AMS Tabelle Pauschalsätze'!A44:L143,8,TRUE)</f>
        <v>#N/A</v>
      </c>
      <c r="BT54" s="66" t="e">
        <f>VLOOKUP(V54,'AMS Tabelle Pauschalsätze'!A44:L143,7,TRUE)</f>
        <v>#N/A</v>
      </c>
      <c r="BU54" s="73" t="e">
        <f t="shared" si="111"/>
        <v>#N/A</v>
      </c>
      <c r="BV54" s="73" t="e">
        <f t="shared" si="112"/>
        <v>#N/A</v>
      </c>
      <c r="BW54" s="73" t="e">
        <f>VLOOKUP(V54,'AMS Tabelle Pauschalsätze'!A44:L143,10,TRUE)</f>
        <v>#N/A</v>
      </c>
      <c r="BX54" s="11">
        <f t="shared" si="122"/>
        <v>0</v>
      </c>
      <c r="BY54" s="65" t="e">
        <f t="shared" si="123"/>
        <v>#DIV/0!</v>
      </c>
      <c r="BZ54" s="73" t="e">
        <f t="shared" si="113"/>
        <v>#N/A</v>
      </c>
      <c r="CA54" s="110" t="e">
        <f t="shared" si="124"/>
        <v>#N/A</v>
      </c>
      <c r="CB54" s="22"/>
      <c r="CC54" s="28" t="e">
        <f t="shared" si="125"/>
        <v>#DIV/0!</v>
      </c>
      <c r="CD54" s="28" t="e">
        <f t="shared" si="114"/>
        <v>#N/A</v>
      </c>
      <c r="CE54" s="28" t="e">
        <f t="shared" si="115"/>
        <v>#DIV/0!</v>
      </c>
      <c r="CF54" s="11"/>
      <c r="CG54" s="22" t="e">
        <f t="shared" si="116"/>
        <v>#N/A</v>
      </c>
      <c r="CH54" s="22" t="e">
        <f t="shared" si="117"/>
        <v>#N/A</v>
      </c>
      <c r="CI54" s="22" t="e">
        <f t="shared" si="118"/>
        <v>#N/A</v>
      </c>
    </row>
    <row r="55" spans="1:87" x14ac:dyDescent="0.25">
      <c r="A55" s="11">
        <v>42</v>
      </c>
      <c r="B55" s="37"/>
      <c r="C55" s="37"/>
      <c r="D55" s="38"/>
      <c r="E55" s="109"/>
      <c r="F55" s="109"/>
      <c r="G55" s="109"/>
      <c r="H55" s="131" t="e">
        <f t="shared" si="63"/>
        <v>#DIV/0!</v>
      </c>
      <c r="I55" s="20"/>
      <c r="J55" s="93">
        <f t="shared" si="64"/>
        <v>0</v>
      </c>
      <c r="K55" s="31" t="e">
        <f t="shared" si="65"/>
        <v>#N/A</v>
      </c>
      <c r="L55" s="101" t="e">
        <f t="shared" si="66"/>
        <v>#N/A</v>
      </c>
      <c r="M55" s="32" t="e">
        <f t="shared" si="67"/>
        <v>#N/A</v>
      </c>
      <c r="N55" s="31" t="e">
        <f t="shared" si="68"/>
        <v>#N/A</v>
      </c>
      <c r="O55" s="33"/>
      <c r="P55" s="31">
        <f t="shared" si="69"/>
        <v>0</v>
      </c>
      <c r="Q55" s="31">
        <f t="shared" si="70"/>
        <v>0</v>
      </c>
      <c r="R55" s="34" t="e">
        <f t="shared" si="71"/>
        <v>#DIV/0!</v>
      </c>
      <c r="S55" s="34" t="e">
        <f t="shared" si="72"/>
        <v>#N/A</v>
      </c>
      <c r="T55" s="31" t="e">
        <f t="shared" si="73"/>
        <v>#DIV/0!</v>
      </c>
      <c r="U55" s="21"/>
      <c r="V55" s="21">
        <f t="shared" si="119"/>
        <v>0</v>
      </c>
      <c r="W55" s="11">
        <f t="shared" si="10"/>
        <v>0</v>
      </c>
      <c r="X55" s="11">
        <f t="shared" si="11"/>
        <v>0</v>
      </c>
      <c r="Y55" s="11">
        <f t="shared" si="74"/>
        <v>0</v>
      </c>
      <c r="Z55" s="22">
        <f t="shared" si="13"/>
        <v>0</v>
      </c>
      <c r="AA55" s="23">
        <f t="shared" si="75"/>
        <v>0</v>
      </c>
      <c r="AB55" s="24">
        <f t="shared" si="76"/>
        <v>0</v>
      </c>
      <c r="AC55" s="23">
        <f t="shared" si="77"/>
        <v>0</v>
      </c>
      <c r="AD55" s="25" t="e">
        <f t="shared" si="78"/>
        <v>#DIV/0!</v>
      </c>
      <c r="AE55" s="25" t="e">
        <f t="shared" si="79"/>
        <v>#DIV/0!</v>
      </c>
      <c r="AF55" s="11">
        <f t="shared" si="80"/>
        <v>0</v>
      </c>
      <c r="AG55" s="65">
        <f t="shared" si="81"/>
        <v>0</v>
      </c>
      <c r="AH55" s="65">
        <f t="shared" si="82"/>
        <v>0</v>
      </c>
      <c r="AI55" s="26">
        <f t="shared" si="83"/>
        <v>0.9</v>
      </c>
      <c r="AJ55" s="26">
        <f t="shared" si="84"/>
        <v>0</v>
      </c>
      <c r="AK55" s="26">
        <f t="shared" si="85"/>
        <v>0</v>
      </c>
      <c r="AL55" s="26">
        <f t="shared" si="86"/>
        <v>0</v>
      </c>
      <c r="AM55" s="26">
        <f t="shared" si="87"/>
        <v>0</v>
      </c>
      <c r="AN55" s="27">
        <f t="shared" si="88"/>
        <v>0.9</v>
      </c>
      <c r="AO55" s="22">
        <f t="shared" si="89"/>
        <v>0</v>
      </c>
      <c r="AP55" s="22">
        <f t="shared" si="90"/>
        <v>0</v>
      </c>
      <c r="AQ55" s="22">
        <f t="shared" si="91"/>
        <v>0</v>
      </c>
      <c r="AR55" s="22">
        <f t="shared" si="92"/>
        <v>0</v>
      </c>
      <c r="AS55" s="22">
        <f t="shared" si="93"/>
        <v>0</v>
      </c>
      <c r="AT55" s="22">
        <f t="shared" si="94"/>
        <v>0</v>
      </c>
      <c r="AU55" s="22">
        <f t="shared" si="32"/>
        <v>-192</v>
      </c>
      <c r="AV55" s="11">
        <f t="shared" si="33"/>
        <v>0</v>
      </c>
      <c r="AW55" s="11">
        <f t="shared" si="95"/>
        <v>0</v>
      </c>
      <c r="AX55" s="11">
        <f t="shared" si="96"/>
        <v>0</v>
      </c>
      <c r="AY55" s="11">
        <f t="shared" si="97"/>
        <v>0</v>
      </c>
      <c r="AZ55" s="11">
        <f t="shared" si="98"/>
        <v>0</v>
      </c>
      <c r="BA55" s="11">
        <f t="shared" si="99"/>
        <v>0</v>
      </c>
      <c r="BB55" s="12">
        <f t="shared" si="100"/>
        <v>0</v>
      </c>
      <c r="BC55" s="11">
        <f t="shared" si="40"/>
        <v>0</v>
      </c>
      <c r="BD55" s="11">
        <f t="shared" si="101"/>
        <v>0</v>
      </c>
      <c r="BE55" s="11">
        <f t="shared" si="41"/>
        <v>0</v>
      </c>
      <c r="BF55" s="22">
        <f t="shared" si="42"/>
        <v>0</v>
      </c>
      <c r="BG55" s="22">
        <f t="shared" si="102"/>
        <v>0</v>
      </c>
      <c r="BH55" s="22">
        <f t="shared" si="103"/>
        <v>0</v>
      </c>
      <c r="BI55" s="22">
        <f t="shared" si="104"/>
        <v>0</v>
      </c>
      <c r="BJ55" s="22">
        <f t="shared" si="105"/>
        <v>0</v>
      </c>
      <c r="BK55" s="22">
        <f t="shared" si="106"/>
        <v>0</v>
      </c>
      <c r="BL55" s="22">
        <f t="shared" si="120"/>
        <v>0</v>
      </c>
      <c r="BM55" s="22">
        <f t="shared" si="121"/>
        <v>0</v>
      </c>
      <c r="BN55" s="22">
        <f t="shared" si="49"/>
        <v>0</v>
      </c>
      <c r="BO55" s="22">
        <f t="shared" si="107"/>
        <v>0</v>
      </c>
      <c r="BP55" s="22">
        <f t="shared" si="108"/>
        <v>0</v>
      </c>
      <c r="BQ55" s="22">
        <f t="shared" si="109"/>
        <v>0</v>
      </c>
      <c r="BR55" s="22">
        <f t="shared" si="110"/>
        <v>0</v>
      </c>
      <c r="BS55" s="66" t="e">
        <f>VLOOKUP(V55,'AMS Tabelle Pauschalsätze'!A45:L144,8,TRUE)</f>
        <v>#N/A</v>
      </c>
      <c r="BT55" s="66" t="e">
        <f>VLOOKUP(V55,'AMS Tabelle Pauschalsätze'!A45:L144,7,TRUE)</f>
        <v>#N/A</v>
      </c>
      <c r="BU55" s="73" t="e">
        <f t="shared" si="111"/>
        <v>#N/A</v>
      </c>
      <c r="BV55" s="73" t="e">
        <f t="shared" si="112"/>
        <v>#N/A</v>
      </c>
      <c r="BW55" s="73" t="e">
        <f>VLOOKUP(V55,'AMS Tabelle Pauschalsätze'!A45:L144,10,TRUE)</f>
        <v>#N/A</v>
      </c>
      <c r="BX55" s="11">
        <f t="shared" si="122"/>
        <v>0</v>
      </c>
      <c r="BY55" s="65" t="e">
        <f t="shared" si="123"/>
        <v>#DIV/0!</v>
      </c>
      <c r="BZ55" s="73" t="e">
        <f t="shared" si="113"/>
        <v>#N/A</v>
      </c>
      <c r="CA55" s="110" t="e">
        <f t="shared" si="124"/>
        <v>#N/A</v>
      </c>
      <c r="CB55" s="22"/>
      <c r="CC55" s="28" t="e">
        <f t="shared" si="125"/>
        <v>#DIV/0!</v>
      </c>
      <c r="CD55" s="28" t="e">
        <f t="shared" si="114"/>
        <v>#N/A</v>
      </c>
      <c r="CE55" s="28" t="e">
        <f t="shared" si="115"/>
        <v>#DIV/0!</v>
      </c>
      <c r="CF55" s="11"/>
      <c r="CG55" s="22" t="e">
        <f t="shared" si="116"/>
        <v>#N/A</v>
      </c>
      <c r="CH55" s="22" t="e">
        <f t="shared" si="117"/>
        <v>#N/A</v>
      </c>
      <c r="CI55" s="22" t="e">
        <f t="shared" si="118"/>
        <v>#N/A</v>
      </c>
    </row>
    <row r="56" spans="1:87" x14ac:dyDescent="0.25">
      <c r="A56" s="11">
        <v>43</v>
      </c>
      <c r="B56" s="37"/>
      <c r="C56" s="37"/>
      <c r="D56" s="38"/>
      <c r="E56" s="109"/>
      <c r="F56" s="109"/>
      <c r="G56" s="109"/>
      <c r="H56" s="131" t="e">
        <f t="shared" si="63"/>
        <v>#DIV/0!</v>
      </c>
      <c r="I56" s="20"/>
      <c r="J56" s="93">
        <f t="shared" si="64"/>
        <v>0</v>
      </c>
      <c r="K56" s="31" t="e">
        <f t="shared" si="65"/>
        <v>#N/A</v>
      </c>
      <c r="L56" s="101" t="e">
        <f t="shared" si="66"/>
        <v>#N/A</v>
      </c>
      <c r="M56" s="32" t="e">
        <f t="shared" si="67"/>
        <v>#N/A</v>
      </c>
      <c r="N56" s="31" t="e">
        <f t="shared" si="68"/>
        <v>#N/A</v>
      </c>
      <c r="O56" s="33"/>
      <c r="P56" s="31">
        <f t="shared" si="69"/>
        <v>0</v>
      </c>
      <c r="Q56" s="31">
        <f t="shared" si="70"/>
        <v>0</v>
      </c>
      <c r="R56" s="34" t="e">
        <f t="shared" si="71"/>
        <v>#DIV/0!</v>
      </c>
      <c r="S56" s="34" t="e">
        <f t="shared" si="72"/>
        <v>#N/A</v>
      </c>
      <c r="T56" s="31" t="e">
        <f t="shared" si="73"/>
        <v>#DIV/0!</v>
      </c>
      <c r="U56" s="21"/>
      <c r="V56" s="21">
        <f t="shared" si="119"/>
        <v>0</v>
      </c>
      <c r="W56" s="11">
        <f t="shared" si="10"/>
        <v>0</v>
      </c>
      <c r="X56" s="11">
        <f t="shared" si="11"/>
        <v>0</v>
      </c>
      <c r="Y56" s="11">
        <f t="shared" si="74"/>
        <v>0</v>
      </c>
      <c r="Z56" s="22">
        <f t="shared" si="13"/>
        <v>0</v>
      </c>
      <c r="AA56" s="23">
        <f t="shared" si="75"/>
        <v>0</v>
      </c>
      <c r="AB56" s="24">
        <f t="shared" si="76"/>
        <v>0</v>
      </c>
      <c r="AC56" s="23">
        <f t="shared" si="77"/>
        <v>0</v>
      </c>
      <c r="AD56" s="25" t="e">
        <f t="shared" si="78"/>
        <v>#DIV/0!</v>
      </c>
      <c r="AE56" s="25" t="e">
        <f t="shared" si="79"/>
        <v>#DIV/0!</v>
      </c>
      <c r="AF56" s="11">
        <f t="shared" si="80"/>
        <v>0</v>
      </c>
      <c r="AG56" s="65">
        <f t="shared" si="81"/>
        <v>0</v>
      </c>
      <c r="AH56" s="65">
        <f t="shared" si="82"/>
        <v>0</v>
      </c>
      <c r="AI56" s="26">
        <f t="shared" si="83"/>
        <v>0.9</v>
      </c>
      <c r="AJ56" s="26">
        <f t="shared" si="84"/>
        <v>0</v>
      </c>
      <c r="AK56" s="26">
        <f t="shared" si="85"/>
        <v>0</v>
      </c>
      <c r="AL56" s="26">
        <f t="shared" si="86"/>
        <v>0</v>
      </c>
      <c r="AM56" s="26">
        <f t="shared" si="87"/>
        <v>0</v>
      </c>
      <c r="AN56" s="27">
        <f t="shared" si="88"/>
        <v>0.9</v>
      </c>
      <c r="AO56" s="22">
        <f t="shared" si="89"/>
        <v>0</v>
      </c>
      <c r="AP56" s="22">
        <f t="shared" si="90"/>
        <v>0</v>
      </c>
      <c r="AQ56" s="22">
        <f t="shared" si="91"/>
        <v>0</v>
      </c>
      <c r="AR56" s="22">
        <f t="shared" si="92"/>
        <v>0</v>
      </c>
      <c r="AS56" s="22">
        <f t="shared" si="93"/>
        <v>0</v>
      </c>
      <c r="AT56" s="22">
        <f t="shared" si="94"/>
        <v>0</v>
      </c>
      <c r="AU56" s="22">
        <f t="shared" si="32"/>
        <v>-192</v>
      </c>
      <c r="AV56" s="11">
        <f t="shared" si="33"/>
        <v>0</v>
      </c>
      <c r="AW56" s="11">
        <f t="shared" si="95"/>
        <v>0</v>
      </c>
      <c r="AX56" s="11">
        <f t="shared" si="96"/>
        <v>0</v>
      </c>
      <c r="AY56" s="11">
        <f t="shared" si="97"/>
        <v>0</v>
      </c>
      <c r="AZ56" s="11">
        <f t="shared" si="98"/>
        <v>0</v>
      </c>
      <c r="BA56" s="11">
        <f t="shared" si="99"/>
        <v>0</v>
      </c>
      <c r="BB56" s="12">
        <f t="shared" si="100"/>
        <v>0</v>
      </c>
      <c r="BC56" s="11">
        <f t="shared" si="40"/>
        <v>0</v>
      </c>
      <c r="BD56" s="11">
        <f t="shared" si="101"/>
        <v>0</v>
      </c>
      <c r="BE56" s="11">
        <f t="shared" si="41"/>
        <v>0</v>
      </c>
      <c r="BF56" s="22">
        <f t="shared" si="42"/>
        <v>0</v>
      </c>
      <c r="BG56" s="22">
        <f t="shared" si="102"/>
        <v>0</v>
      </c>
      <c r="BH56" s="22">
        <f t="shared" si="103"/>
        <v>0</v>
      </c>
      <c r="BI56" s="22">
        <f t="shared" si="104"/>
        <v>0</v>
      </c>
      <c r="BJ56" s="22">
        <f t="shared" si="105"/>
        <v>0</v>
      </c>
      <c r="BK56" s="22">
        <f t="shared" si="106"/>
        <v>0</v>
      </c>
      <c r="BL56" s="22">
        <f t="shared" si="120"/>
        <v>0</v>
      </c>
      <c r="BM56" s="22">
        <f t="shared" si="121"/>
        <v>0</v>
      </c>
      <c r="BN56" s="22">
        <f t="shared" si="49"/>
        <v>0</v>
      </c>
      <c r="BO56" s="22">
        <f t="shared" si="107"/>
        <v>0</v>
      </c>
      <c r="BP56" s="22">
        <f t="shared" si="108"/>
        <v>0</v>
      </c>
      <c r="BQ56" s="22">
        <f t="shared" si="109"/>
        <v>0</v>
      </c>
      <c r="BR56" s="22">
        <f t="shared" si="110"/>
        <v>0</v>
      </c>
      <c r="BS56" s="66" t="e">
        <f>VLOOKUP(V56,'AMS Tabelle Pauschalsätze'!A46:L145,8,TRUE)</f>
        <v>#N/A</v>
      </c>
      <c r="BT56" s="66" t="e">
        <f>VLOOKUP(V56,'AMS Tabelle Pauschalsätze'!A46:L145,7,TRUE)</f>
        <v>#N/A</v>
      </c>
      <c r="BU56" s="73" t="e">
        <f t="shared" si="111"/>
        <v>#N/A</v>
      </c>
      <c r="BV56" s="73" t="e">
        <f t="shared" si="112"/>
        <v>#N/A</v>
      </c>
      <c r="BW56" s="73" t="e">
        <f>VLOOKUP(V56,'AMS Tabelle Pauschalsätze'!A46:L145,10,TRUE)</f>
        <v>#N/A</v>
      </c>
      <c r="BX56" s="11">
        <f t="shared" si="122"/>
        <v>0</v>
      </c>
      <c r="BY56" s="65" t="e">
        <f t="shared" si="123"/>
        <v>#DIV/0!</v>
      </c>
      <c r="BZ56" s="73" t="e">
        <f t="shared" si="113"/>
        <v>#N/A</v>
      </c>
      <c r="CA56" s="110" t="e">
        <f t="shared" si="124"/>
        <v>#N/A</v>
      </c>
      <c r="CB56" s="22"/>
      <c r="CC56" s="28" t="e">
        <f t="shared" si="125"/>
        <v>#DIV/0!</v>
      </c>
      <c r="CD56" s="28" t="e">
        <f t="shared" si="114"/>
        <v>#N/A</v>
      </c>
      <c r="CE56" s="28" t="e">
        <f t="shared" si="115"/>
        <v>#DIV/0!</v>
      </c>
      <c r="CF56" s="11"/>
      <c r="CG56" s="22" t="e">
        <f t="shared" si="116"/>
        <v>#N/A</v>
      </c>
      <c r="CH56" s="22" t="e">
        <f t="shared" si="117"/>
        <v>#N/A</v>
      </c>
      <c r="CI56" s="22" t="e">
        <f t="shared" si="118"/>
        <v>#N/A</v>
      </c>
    </row>
    <row r="57" spans="1:87" x14ac:dyDescent="0.25">
      <c r="A57" s="11">
        <v>44</v>
      </c>
      <c r="B57" s="37"/>
      <c r="C57" s="37"/>
      <c r="D57" s="38"/>
      <c r="E57" s="109"/>
      <c r="F57" s="109"/>
      <c r="G57" s="109"/>
      <c r="H57" s="131" t="e">
        <f t="shared" si="63"/>
        <v>#DIV/0!</v>
      </c>
      <c r="I57" s="20"/>
      <c r="J57" s="93">
        <f t="shared" si="64"/>
        <v>0</v>
      </c>
      <c r="K57" s="31" t="e">
        <f t="shared" si="65"/>
        <v>#N/A</v>
      </c>
      <c r="L57" s="101" t="e">
        <f t="shared" si="66"/>
        <v>#N/A</v>
      </c>
      <c r="M57" s="32" t="e">
        <f t="shared" si="67"/>
        <v>#N/A</v>
      </c>
      <c r="N57" s="31" t="e">
        <f t="shared" si="68"/>
        <v>#N/A</v>
      </c>
      <c r="O57" s="33"/>
      <c r="P57" s="31">
        <f t="shared" si="69"/>
        <v>0</v>
      </c>
      <c r="Q57" s="31">
        <f t="shared" si="70"/>
        <v>0</v>
      </c>
      <c r="R57" s="34" t="e">
        <f t="shared" si="71"/>
        <v>#DIV/0!</v>
      </c>
      <c r="S57" s="34" t="e">
        <f t="shared" si="72"/>
        <v>#N/A</v>
      </c>
      <c r="T57" s="31" t="e">
        <f t="shared" si="73"/>
        <v>#DIV/0!</v>
      </c>
      <c r="U57" s="21"/>
      <c r="V57" s="21">
        <f t="shared" si="119"/>
        <v>0</v>
      </c>
      <c r="W57" s="11">
        <f t="shared" si="10"/>
        <v>0</v>
      </c>
      <c r="X57" s="11">
        <f t="shared" si="11"/>
        <v>0</v>
      </c>
      <c r="Y57" s="11">
        <f t="shared" si="74"/>
        <v>0</v>
      </c>
      <c r="Z57" s="22">
        <f t="shared" si="13"/>
        <v>0</v>
      </c>
      <c r="AA57" s="23">
        <f t="shared" si="75"/>
        <v>0</v>
      </c>
      <c r="AB57" s="24">
        <f t="shared" si="76"/>
        <v>0</v>
      </c>
      <c r="AC57" s="23">
        <f t="shared" si="77"/>
        <v>0</v>
      </c>
      <c r="AD57" s="25" t="e">
        <f t="shared" si="78"/>
        <v>#DIV/0!</v>
      </c>
      <c r="AE57" s="25" t="e">
        <f t="shared" si="79"/>
        <v>#DIV/0!</v>
      </c>
      <c r="AF57" s="11">
        <f t="shared" si="80"/>
        <v>0</v>
      </c>
      <c r="AG57" s="65">
        <f t="shared" si="81"/>
        <v>0</v>
      </c>
      <c r="AH57" s="65">
        <f t="shared" si="82"/>
        <v>0</v>
      </c>
      <c r="AI57" s="26">
        <f t="shared" si="83"/>
        <v>0.9</v>
      </c>
      <c r="AJ57" s="26">
        <f t="shared" si="84"/>
        <v>0</v>
      </c>
      <c r="AK57" s="26">
        <f t="shared" si="85"/>
        <v>0</v>
      </c>
      <c r="AL57" s="26">
        <f t="shared" si="86"/>
        <v>0</v>
      </c>
      <c r="AM57" s="26">
        <f t="shared" si="87"/>
        <v>0</v>
      </c>
      <c r="AN57" s="27">
        <f t="shared" si="88"/>
        <v>0.9</v>
      </c>
      <c r="AO57" s="22">
        <f t="shared" si="89"/>
        <v>0</v>
      </c>
      <c r="AP57" s="22">
        <f t="shared" si="90"/>
        <v>0</v>
      </c>
      <c r="AQ57" s="22">
        <f t="shared" si="91"/>
        <v>0</v>
      </c>
      <c r="AR57" s="22">
        <f t="shared" si="92"/>
        <v>0</v>
      </c>
      <c r="AS57" s="22">
        <f t="shared" si="93"/>
        <v>0</v>
      </c>
      <c r="AT57" s="22">
        <f t="shared" si="94"/>
        <v>0</v>
      </c>
      <c r="AU57" s="22">
        <f t="shared" si="32"/>
        <v>-192</v>
      </c>
      <c r="AV57" s="11">
        <f t="shared" si="33"/>
        <v>0</v>
      </c>
      <c r="AW57" s="11">
        <f t="shared" si="95"/>
        <v>0</v>
      </c>
      <c r="AX57" s="11">
        <f t="shared" si="96"/>
        <v>0</v>
      </c>
      <c r="AY57" s="11">
        <f t="shared" si="97"/>
        <v>0</v>
      </c>
      <c r="AZ57" s="11">
        <f t="shared" si="98"/>
        <v>0</v>
      </c>
      <c r="BA57" s="11">
        <f t="shared" si="99"/>
        <v>0</v>
      </c>
      <c r="BB57" s="12">
        <f t="shared" si="100"/>
        <v>0</v>
      </c>
      <c r="BC57" s="11">
        <f t="shared" si="40"/>
        <v>0</v>
      </c>
      <c r="BD57" s="11">
        <f t="shared" si="101"/>
        <v>0</v>
      </c>
      <c r="BE57" s="11">
        <f t="shared" si="41"/>
        <v>0</v>
      </c>
      <c r="BF57" s="22">
        <f t="shared" si="42"/>
        <v>0</v>
      </c>
      <c r="BG57" s="22">
        <f t="shared" si="102"/>
        <v>0</v>
      </c>
      <c r="BH57" s="22">
        <f t="shared" si="103"/>
        <v>0</v>
      </c>
      <c r="BI57" s="22">
        <f t="shared" si="104"/>
        <v>0</v>
      </c>
      <c r="BJ57" s="22">
        <f t="shared" si="105"/>
        <v>0</v>
      </c>
      <c r="BK57" s="22">
        <f t="shared" si="106"/>
        <v>0</v>
      </c>
      <c r="BL57" s="22">
        <f t="shared" si="120"/>
        <v>0</v>
      </c>
      <c r="BM57" s="22">
        <f t="shared" si="121"/>
        <v>0</v>
      </c>
      <c r="BN57" s="22">
        <f t="shared" si="49"/>
        <v>0</v>
      </c>
      <c r="BO57" s="22">
        <f t="shared" si="107"/>
        <v>0</v>
      </c>
      <c r="BP57" s="22">
        <f t="shared" si="108"/>
        <v>0</v>
      </c>
      <c r="BQ57" s="22">
        <f t="shared" si="109"/>
        <v>0</v>
      </c>
      <c r="BR57" s="22">
        <f t="shared" si="110"/>
        <v>0</v>
      </c>
      <c r="BS57" s="66" t="e">
        <f>VLOOKUP(V57,'AMS Tabelle Pauschalsätze'!A47:L146,8,TRUE)</f>
        <v>#N/A</v>
      </c>
      <c r="BT57" s="66" t="e">
        <f>VLOOKUP(V57,'AMS Tabelle Pauschalsätze'!A47:L146,7,TRUE)</f>
        <v>#N/A</v>
      </c>
      <c r="BU57" s="73" t="e">
        <f t="shared" si="111"/>
        <v>#N/A</v>
      </c>
      <c r="BV57" s="73" t="e">
        <f t="shared" si="112"/>
        <v>#N/A</v>
      </c>
      <c r="BW57" s="73" t="e">
        <f>VLOOKUP(V57,'AMS Tabelle Pauschalsätze'!A47:L146,10,TRUE)</f>
        <v>#N/A</v>
      </c>
      <c r="BX57" s="11">
        <f t="shared" si="122"/>
        <v>0</v>
      </c>
      <c r="BY57" s="65" t="e">
        <f t="shared" si="123"/>
        <v>#DIV/0!</v>
      </c>
      <c r="BZ57" s="73" t="e">
        <f t="shared" si="113"/>
        <v>#N/A</v>
      </c>
      <c r="CA57" s="110" t="e">
        <f t="shared" si="124"/>
        <v>#N/A</v>
      </c>
      <c r="CB57" s="22"/>
      <c r="CC57" s="28" t="e">
        <f t="shared" si="125"/>
        <v>#DIV/0!</v>
      </c>
      <c r="CD57" s="28" t="e">
        <f t="shared" si="114"/>
        <v>#N/A</v>
      </c>
      <c r="CE57" s="28" t="e">
        <f t="shared" si="115"/>
        <v>#DIV/0!</v>
      </c>
      <c r="CF57" s="11"/>
      <c r="CG57" s="22" t="e">
        <f t="shared" si="116"/>
        <v>#N/A</v>
      </c>
      <c r="CH57" s="22" t="e">
        <f t="shared" si="117"/>
        <v>#N/A</v>
      </c>
      <c r="CI57" s="22" t="e">
        <f t="shared" si="118"/>
        <v>#N/A</v>
      </c>
    </row>
    <row r="58" spans="1:87" x14ac:dyDescent="0.25">
      <c r="A58" s="11">
        <v>45</v>
      </c>
      <c r="B58" s="37"/>
      <c r="C58" s="37"/>
      <c r="D58" s="38"/>
      <c r="E58" s="109"/>
      <c r="F58" s="109"/>
      <c r="G58" s="109"/>
      <c r="H58" s="131" t="e">
        <f t="shared" si="63"/>
        <v>#DIV/0!</v>
      </c>
      <c r="I58" s="20"/>
      <c r="J58" s="93">
        <f t="shared" si="64"/>
        <v>0</v>
      </c>
      <c r="K58" s="31" t="e">
        <f t="shared" si="65"/>
        <v>#N/A</v>
      </c>
      <c r="L58" s="101" t="e">
        <f t="shared" si="66"/>
        <v>#N/A</v>
      </c>
      <c r="M58" s="32" t="e">
        <f t="shared" si="67"/>
        <v>#N/A</v>
      </c>
      <c r="N58" s="31" t="e">
        <f t="shared" si="68"/>
        <v>#N/A</v>
      </c>
      <c r="O58" s="33"/>
      <c r="P58" s="31">
        <f t="shared" si="69"/>
        <v>0</v>
      </c>
      <c r="Q58" s="31">
        <f t="shared" si="70"/>
        <v>0</v>
      </c>
      <c r="R58" s="34" t="e">
        <f t="shared" si="71"/>
        <v>#DIV/0!</v>
      </c>
      <c r="S58" s="34" t="e">
        <f t="shared" si="72"/>
        <v>#N/A</v>
      </c>
      <c r="T58" s="31" t="e">
        <f t="shared" si="73"/>
        <v>#DIV/0!</v>
      </c>
      <c r="U58" s="21"/>
      <c r="V58" s="21">
        <f t="shared" si="119"/>
        <v>0</v>
      </c>
      <c r="W58" s="11">
        <f t="shared" si="10"/>
        <v>0</v>
      </c>
      <c r="X58" s="11">
        <f t="shared" si="11"/>
        <v>0</v>
      </c>
      <c r="Y58" s="11">
        <f t="shared" si="74"/>
        <v>0</v>
      </c>
      <c r="Z58" s="22">
        <f t="shared" si="13"/>
        <v>0</v>
      </c>
      <c r="AA58" s="23">
        <f t="shared" si="75"/>
        <v>0</v>
      </c>
      <c r="AB58" s="24">
        <f t="shared" si="76"/>
        <v>0</v>
      </c>
      <c r="AC58" s="23">
        <f t="shared" si="77"/>
        <v>0</v>
      </c>
      <c r="AD58" s="25" t="e">
        <f t="shared" si="78"/>
        <v>#DIV/0!</v>
      </c>
      <c r="AE58" s="25" t="e">
        <f t="shared" si="79"/>
        <v>#DIV/0!</v>
      </c>
      <c r="AF58" s="11">
        <f t="shared" si="80"/>
        <v>0</v>
      </c>
      <c r="AG58" s="65">
        <f t="shared" si="81"/>
        <v>0</v>
      </c>
      <c r="AH58" s="65">
        <f t="shared" si="82"/>
        <v>0</v>
      </c>
      <c r="AI58" s="26">
        <f t="shared" si="83"/>
        <v>0.9</v>
      </c>
      <c r="AJ58" s="26">
        <f t="shared" si="84"/>
        <v>0</v>
      </c>
      <c r="AK58" s="26">
        <f t="shared" si="85"/>
        <v>0</v>
      </c>
      <c r="AL58" s="26">
        <f t="shared" si="86"/>
        <v>0</v>
      </c>
      <c r="AM58" s="26">
        <f t="shared" si="87"/>
        <v>0</v>
      </c>
      <c r="AN58" s="27">
        <f t="shared" si="88"/>
        <v>0.9</v>
      </c>
      <c r="AO58" s="22">
        <f t="shared" si="89"/>
        <v>0</v>
      </c>
      <c r="AP58" s="22">
        <f t="shared" si="90"/>
        <v>0</v>
      </c>
      <c r="AQ58" s="22">
        <f t="shared" si="91"/>
        <v>0</v>
      </c>
      <c r="AR58" s="22">
        <f t="shared" si="92"/>
        <v>0</v>
      </c>
      <c r="AS58" s="22">
        <f t="shared" si="93"/>
        <v>0</v>
      </c>
      <c r="AT58" s="22">
        <f t="shared" si="94"/>
        <v>0</v>
      </c>
      <c r="AU58" s="22">
        <f t="shared" si="32"/>
        <v>-192</v>
      </c>
      <c r="AV58" s="11">
        <f t="shared" si="33"/>
        <v>0</v>
      </c>
      <c r="AW58" s="11">
        <f t="shared" si="95"/>
        <v>0</v>
      </c>
      <c r="AX58" s="11">
        <f t="shared" si="96"/>
        <v>0</v>
      </c>
      <c r="AY58" s="11">
        <f t="shared" si="97"/>
        <v>0</v>
      </c>
      <c r="AZ58" s="11">
        <f t="shared" si="98"/>
        <v>0</v>
      </c>
      <c r="BA58" s="11">
        <f t="shared" si="99"/>
        <v>0</v>
      </c>
      <c r="BB58" s="12">
        <f t="shared" si="100"/>
        <v>0</v>
      </c>
      <c r="BC58" s="11">
        <f t="shared" si="40"/>
        <v>0</v>
      </c>
      <c r="BD58" s="11">
        <f t="shared" si="101"/>
        <v>0</v>
      </c>
      <c r="BE58" s="11">
        <f t="shared" si="41"/>
        <v>0</v>
      </c>
      <c r="BF58" s="22">
        <f t="shared" si="42"/>
        <v>0</v>
      </c>
      <c r="BG58" s="22">
        <f t="shared" si="102"/>
        <v>0</v>
      </c>
      <c r="BH58" s="22">
        <f t="shared" si="103"/>
        <v>0</v>
      </c>
      <c r="BI58" s="22">
        <f t="shared" si="104"/>
        <v>0</v>
      </c>
      <c r="BJ58" s="22">
        <f t="shared" si="105"/>
        <v>0</v>
      </c>
      <c r="BK58" s="22">
        <f t="shared" si="106"/>
        <v>0</v>
      </c>
      <c r="BL58" s="22">
        <f t="shared" si="120"/>
        <v>0</v>
      </c>
      <c r="BM58" s="22">
        <f t="shared" si="121"/>
        <v>0</v>
      </c>
      <c r="BN58" s="22">
        <f t="shared" si="49"/>
        <v>0</v>
      </c>
      <c r="BO58" s="22">
        <f t="shared" si="107"/>
        <v>0</v>
      </c>
      <c r="BP58" s="22">
        <f t="shared" si="108"/>
        <v>0</v>
      </c>
      <c r="BQ58" s="22">
        <f t="shared" si="109"/>
        <v>0</v>
      </c>
      <c r="BR58" s="22">
        <f t="shared" si="110"/>
        <v>0</v>
      </c>
      <c r="BS58" s="66" t="e">
        <f>VLOOKUP(V58,'AMS Tabelle Pauschalsätze'!A48:L147,8,TRUE)</f>
        <v>#N/A</v>
      </c>
      <c r="BT58" s="66" t="e">
        <f>VLOOKUP(V58,'AMS Tabelle Pauschalsätze'!A48:L147,7,TRUE)</f>
        <v>#N/A</v>
      </c>
      <c r="BU58" s="73" t="e">
        <f t="shared" si="111"/>
        <v>#N/A</v>
      </c>
      <c r="BV58" s="73" t="e">
        <f t="shared" si="112"/>
        <v>#N/A</v>
      </c>
      <c r="BW58" s="73" t="e">
        <f>VLOOKUP(V58,'AMS Tabelle Pauschalsätze'!A48:L147,10,TRUE)</f>
        <v>#N/A</v>
      </c>
      <c r="BX58" s="11">
        <f t="shared" si="122"/>
        <v>0</v>
      </c>
      <c r="BY58" s="65" t="e">
        <f t="shared" si="123"/>
        <v>#DIV/0!</v>
      </c>
      <c r="BZ58" s="73" t="e">
        <f t="shared" si="113"/>
        <v>#N/A</v>
      </c>
      <c r="CA58" s="110" t="e">
        <f t="shared" si="124"/>
        <v>#N/A</v>
      </c>
      <c r="CB58" s="22"/>
      <c r="CC58" s="28" t="e">
        <f t="shared" si="125"/>
        <v>#DIV/0!</v>
      </c>
      <c r="CD58" s="28" t="e">
        <f t="shared" si="114"/>
        <v>#N/A</v>
      </c>
      <c r="CE58" s="28" t="e">
        <f t="shared" si="115"/>
        <v>#DIV/0!</v>
      </c>
      <c r="CF58" s="11"/>
      <c r="CG58" s="22" t="e">
        <f t="shared" si="116"/>
        <v>#N/A</v>
      </c>
      <c r="CH58" s="22" t="e">
        <f t="shared" si="117"/>
        <v>#N/A</v>
      </c>
      <c r="CI58" s="22" t="e">
        <f t="shared" si="118"/>
        <v>#N/A</v>
      </c>
    </row>
    <row r="59" spans="1:87" x14ac:dyDescent="0.25">
      <c r="A59" s="11">
        <v>46</v>
      </c>
      <c r="B59" s="37"/>
      <c r="C59" s="37"/>
      <c r="D59" s="38"/>
      <c r="E59" s="109"/>
      <c r="F59" s="109"/>
      <c r="G59" s="109"/>
      <c r="H59" s="131" t="e">
        <f t="shared" si="63"/>
        <v>#DIV/0!</v>
      </c>
      <c r="I59" s="20"/>
      <c r="J59" s="93">
        <f t="shared" si="64"/>
        <v>0</v>
      </c>
      <c r="K59" s="31" t="e">
        <f t="shared" si="65"/>
        <v>#N/A</v>
      </c>
      <c r="L59" s="101" t="e">
        <f t="shared" si="66"/>
        <v>#N/A</v>
      </c>
      <c r="M59" s="32" t="e">
        <f t="shared" si="67"/>
        <v>#N/A</v>
      </c>
      <c r="N59" s="31" t="e">
        <f t="shared" si="68"/>
        <v>#N/A</v>
      </c>
      <c r="O59" s="33"/>
      <c r="P59" s="31">
        <f t="shared" si="69"/>
        <v>0</v>
      </c>
      <c r="Q59" s="31">
        <f t="shared" si="70"/>
        <v>0</v>
      </c>
      <c r="R59" s="34" t="e">
        <f t="shared" si="71"/>
        <v>#DIV/0!</v>
      </c>
      <c r="S59" s="34" t="e">
        <f t="shared" si="72"/>
        <v>#N/A</v>
      </c>
      <c r="T59" s="31" t="e">
        <f t="shared" si="73"/>
        <v>#DIV/0!</v>
      </c>
      <c r="U59" s="21"/>
      <c r="V59" s="21">
        <f t="shared" si="119"/>
        <v>0</v>
      </c>
      <c r="W59" s="11">
        <f t="shared" si="10"/>
        <v>0</v>
      </c>
      <c r="X59" s="11">
        <f t="shared" si="11"/>
        <v>0</v>
      </c>
      <c r="Y59" s="11">
        <f t="shared" si="74"/>
        <v>0</v>
      </c>
      <c r="Z59" s="22">
        <f t="shared" si="13"/>
        <v>0</v>
      </c>
      <c r="AA59" s="23">
        <f t="shared" si="75"/>
        <v>0</v>
      </c>
      <c r="AB59" s="24">
        <f t="shared" si="76"/>
        <v>0</v>
      </c>
      <c r="AC59" s="23">
        <f t="shared" si="77"/>
        <v>0</v>
      </c>
      <c r="AD59" s="25" t="e">
        <f t="shared" si="78"/>
        <v>#DIV/0!</v>
      </c>
      <c r="AE59" s="25" t="e">
        <f t="shared" si="79"/>
        <v>#DIV/0!</v>
      </c>
      <c r="AF59" s="11">
        <f t="shared" si="80"/>
        <v>0</v>
      </c>
      <c r="AG59" s="65">
        <f t="shared" si="81"/>
        <v>0</v>
      </c>
      <c r="AH59" s="65">
        <f t="shared" si="82"/>
        <v>0</v>
      </c>
      <c r="AI59" s="26">
        <f t="shared" si="83"/>
        <v>0.9</v>
      </c>
      <c r="AJ59" s="26">
        <f t="shared" si="84"/>
        <v>0</v>
      </c>
      <c r="AK59" s="26">
        <f t="shared" si="85"/>
        <v>0</v>
      </c>
      <c r="AL59" s="26">
        <f t="shared" si="86"/>
        <v>0</v>
      </c>
      <c r="AM59" s="26">
        <f t="shared" si="87"/>
        <v>0</v>
      </c>
      <c r="AN59" s="27">
        <f t="shared" si="88"/>
        <v>0.9</v>
      </c>
      <c r="AO59" s="22">
        <f t="shared" si="89"/>
        <v>0</v>
      </c>
      <c r="AP59" s="22">
        <f t="shared" si="90"/>
        <v>0</v>
      </c>
      <c r="AQ59" s="22">
        <f t="shared" si="91"/>
        <v>0</v>
      </c>
      <c r="AR59" s="22">
        <f t="shared" si="92"/>
        <v>0</v>
      </c>
      <c r="AS59" s="22">
        <f t="shared" si="93"/>
        <v>0</v>
      </c>
      <c r="AT59" s="22">
        <f t="shared" si="94"/>
        <v>0</v>
      </c>
      <c r="AU59" s="22">
        <f t="shared" si="32"/>
        <v>-192</v>
      </c>
      <c r="AV59" s="11">
        <f t="shared" si="33"/>
        <v>0</v>
      </c>
      <c r="AW59" s="11">
        <f t="shared" si="95"/>
        <v>0</v>
      </c>
      <c r="AX59" s="11">
        <f t="shared" si="96"/>
        <v>0</v>
      </c>
      <c r="AY59" s="11">
        <f t="shared" si="97"/>
        <v>0</v>
      </c>
      <c r="AZ59" s="11">
        <f t="shared" si="98"/>
        <v>0</v>
      </c>
      <c r="BA59" s="11">
        <f t="shared" si="99"/>
        <v>0</v>
      </c>
      <c r="BB59" s="12">
        <f t="shared" si="100"/>
        <v>0</v>
      </c>
      <c r="BC59" s="11">
        <f t="shared" si="40"/>
        <v>0</v>
      </c>
      <c r="BD59" s="11">
        <f t="shared" si="101"/>
        <v>0</v>
      </c>
      <c r="BE59" s="11">
        <f t="shared" si="41"/>
        <v>0</v>
      </c>
      <c r="BF59" s="22">
        <f t="shared" si="42"/>
        <v>0</v>
      </c>
      <c r="BG59" s="22">
        <f t="shared" si="102"/>
        <v>0</v>
      </c>
      <c r="BH59" s="22">
        <f t="shared" si="103"/>
        <v>0</v>
      </c>
      <c r="BI59" s="22">
        <f t="shared" si="104"/>
        <v>0</v>
      </c>
      <c r="BJ59" s="22">
        <f t="shared" si="105"/>
        <v>0</v>
      </c>
      <c r="BK59" s="22">
        <f t="shared" si="106"/>
        <v>0</v>
      </c>
      <c r="BL59" s="22">
        <f t="shared" si="120"/>
        <v>0</v>
      </c>
      <c r="BM59" s="22">
        <f t="shared" si="121"/>
        <v>0</v>
      </c>
      <c r="BN59" s="22">
        <f t="shared" si="49"/>
        <v>0</v>
      </c>
      <c r="BO59" s="22">
        <f t="shared" si="107"/>
        <v>0</v>
      </c>
      <c r="BP59" s="22">
        <f t="shared" si="108"/>
        <v>0</v>
      </c>
      <c r="BQ59" s="22">
        <f t="shared" si="109"/>
        <v>0</v>
      </c>
      <c r="BR59" s="22">
        <f t="shared" si="110"/>
        <v>0</v>
      </c>
      <c r="BS59" s="66" t="e">
        <f>VLOOKUP(V59,'AMS Tabelle Pauschalsätze'!A49:L148,8,TRUE)</f>
        <v>#N/A</v>
      </c>
      <c r="BT59" s="66" t="e">
        <f>VLOOKUP(V59,'AMS Tabelle Pauschalsätze'!A49:L148,7,TRUE)</f>
        <v>#N/A</v>
      </c>
      <c r="BU59" s="73" t="e">
        <f t="shared" si="111"/>
        <v>#N/A</v>
      </c>
      <c r="BV59" s="73" t="e">
        <f t="shared" si="112"/>
        <v>#N/A</v>
      </c>
      <c r="BW59" s="73" t="e">
        <f>VLOOKUP(V59,'AMS Tabelle Pauschalsätze'!A49:L148,10,TRUE)</f>
        <v>#N/A</v>
      </c>
      <c r="BX59" s="11">
        <f t="shared" si="122"/>
        <v>0</v>
      </c>
      <c r="BY59" s="65" t="e">
        <f t="shared" si="123"/>
        <v>#DIV/0!</v>
      </c>
      <c r="BZ59" s="73" t="e">
        <f t="shared" si="113"/>
        <v>#N/A</v>
      </c>
      <c r="CA59" s="110" t="e">
        <f t="shared" si="124"/>
        <v>#N/A</v>
      </c>
      <c r="CB59" s="22"/>
      <c r="CC59" s="28" t="e">
        <f t="shared" si="125"/>
        <v>#DIV/0!</v>
      </c>
      <c r="CD59" s="28" t="e">
        <f t="shared" si="114"/>
        <v>#N/A</v>
      </c>
      <c r="CE59" s="28" t="e">
        <f t="shared" si="115"/>
        <v>#DIV/0!</v>
      </c>
      <c r="CF59" s="11"/>
      <c r="CG59" s="22" t="e">
        <f t="shared" si="116"/>
        <v>#N/A</v>
      </c>
      <c r="CH59" s="22" t="e">
        <f t="shared" si="117"/>
        <v>#N/A</v>
      </c>
      <c r="CI59" s="22" t="e">
        <f t="shared" si="118"/>
        <v>#N/A</v>
      </c>
    </row>
    <row r="60" spans="1:87" x14ac:dyDescent="0.25">
      <c r="A60" s="11">
        <v>47</v>
      </c>
      <c r="B60" s="37"/>
      <c r="C60" s="37"/>
      <c r="D60" s="38"/>
      <c r="E60" s="109"/>
      <c r="F60" s="109"/>
      <c r="G60" s="109"/>
      <c r="H60" s="131" t="e">
        <f t="shared" si="63"/>
        <v>#DIV/0!</v>
      </c>
      <c r="I60" s="20"/>
      <c r="J60" s="93">
        <f t="shared" si="64"/>
        <v>0</v>
      </c>
      <c r="K60" s="31" t="e">
        <f t="shared" si="65"/>
        <v>#N/A</v>
      </c>
      <c r="L60" s="101" t="e">
        <f t="shared" si="66"/>
        <v>#N/A</v>
      </c>
      <c r="M60" s="32" t="e">
        <f t="shared" si="67"/>
        <v>#N/A</v>
      </c>
      <c r="N60" s="31" t="e">
        <f t="shared" si="68"/>
        <v>#N/A</v>
      </c>
      <c r="O60" s="33"/>
      <c r="P60" s="31">
        <f t="shared" si="69"/>
        <v>0</v>
      </c>
      <c r="Q60" s="31">
        <f t="shared" si="70"/>
        <v>0</v>
      </c>
      <c r="R60" s="34" t="e">
        <f t="shared" si="71"/>
        <v>#DIV/0!</v>
      </c>
      <c r="S60" s="34" t="e">
        <f t="shared" si="72"/>
        <v>#N/A</v>
      </c>
      <c r="T60" s="31" t="e">
        <f t="shared" si="73"/>
        <v>#DIV/0!</v>
      </c>
      <c r="U60" s="21"/>
      <c r="V60" s="21">
        <f t="shared" si="119"/>
        <v>0</v>
      </c>
      <c r="W60" s="11">
        <f t="shared" si="10"/>
        <v>0</v>
      </c>
      <c r="X60" s="11">
        <f t="shared" si="11"/>
        <v>0</v>
      </c>
      <c r="Y60" s="11">
        <f t="shared" si="74"/>
        <v>0</v>
      </c>
      <c r="Z60" s="22">
        <f t="shared" si="13"/>
        <v>0</v>
      </c>
      <c r="AA60" s="23">
        <f t="shared" si="75"/>
        <v>0</v>
      </c>
      <c r="AB60" s="24">
        <f t="shared" si="76"/>
        <v>0</v>
      </c>
      <c r="AC60" s="23">
        <f t="shared" si="77"/>
        <v>0</v>
      </c>
      <c r="AD60" s="25" t="e">
        <f t="shared" si="78"/>
        <v>#DIV/0!</v>
      </c>
      <c r="AE60" s="25" t="e">
        <f t="shared" si="79"/>
        <v>#DIV/0!</v>
      </c>
      <c r="AF60" s="11">
        <f t="shared" si="80"/>
        <v>0</v>
      </c>
      <c r="AG60" s="65">
        <f t="shared" si="81"/>
        <v>0</v>
      </c>
      <c r="AH60" s="65">
        <f t="shared" si="82"/>
        <v>0</v>
      </c>
      <c r="AI60" s="26">
        <f t="shared" si="83"/>
        <v>0.9</v>
      </c>
      <c r="AJ60" s="26">
        <f t="shared" si="84"/>
        <v>0</v>
      </c>
      <c r="AK60" s="26">
        <f t="shared" si="85"/>
        <v>0</v>
      </c>
      <c r="AL60" s="26">
        <f t="shared" si="86"/>
        <v>0</v>
      </c>
      <c r="AM60" s="26">
        <f t="shared" si="87"/>
        <v>0</v>
      </c>
      <c r="AN60" s="27">
        <f t="shared" si="88"/>
        <v>0.9</v>
      </c>
      <c r="AO60" s="22">
        <f t="shared" si="89"/>
        <v>0</v>
      </c>
      <c r="AP60" s="22">
        <f t="shared" si="90"/>
        <v>0</v>
      </c>
      <c r="AQ60" s="22">
        <f t="shared" si="91"/>
        <v>0</v>
      </c>
      <c r="AR60" s="22">
        <f t="shared" si="92"/>
        <v>0</v>
      </c>
      <c r="AS60" s="22">
        <f t="shared" si="93"/>
        <v>0</v>
      </c>
      <c r="AT60" s="22">
        <f t="shared" si="94"/>
        <v>0</v>
      </c>
      <c r="AU60" s="22">
        <f t="shared" si="32"/>
        <v>-192</v>
      </c>
      <c r="AV60" s="11">
        <f t="shared" si="33"/>
        <v>0</v>
      </c>
      <c r="AW60" s="11">
        <f t="shared" si="95"/>
        <v>0</v>
      </c>
      <c r="AX60" s="11">
        <f t="shared" si="96"/>
        <v>0</v>
      </c>
      <c r="AY60" s="11">
        <f t="shared" si="97"/>
        <v>0</v>
      </c>
      <c r="AZ60" s="11">
        <f t="shared" si="98"/>
        <v>0</v>
      </c>
      <c r="BA60" s="11">
        <f t="shared" si="99"/>
        <v>0</v>
      </c>
      <c r="BB60" s="12">
        <f t="shared" si="100"/>
        <v>0</v>
      </c>
      <c r="BC60" s="11">
        <f t="shared" si="40"/>
        <v>0</v>
      </c>
      <c r="BD60" s="11">
        <f t="shared" si="101"/>
        <v>0</v>
      </c>
      <c r="BE60" s="11">
        <f t="shared" si="41"/>
        <v>0</v>
      </c>
      <c r="BF60" s="22">
        <f t="shared" si="42"/>
        <v>0</v>
      </c>
      <c r="BG60" s="22">
        <f t="shared" si="102"/>
        <v>0</v>
      </c>
      <c r="BH60" s="22">
        <f t="shared" si="103"/>
        <v>0</v>
      </c>
      <c r="BI60" s="22">
        <f t="shared" si="104"/>
        <v>0</v>
      </c>
      <c r="BJ60" s="22">
        <f t="shared" si="105"/>
        <v>0</v>
      </c>
      <c r="BK60" s="22">
        <f t="shared" si="106"/>
        <v>0</v>
      </c>
      <c r="BL60" s="22">
        <f t="shared" si="120"/>
        <v>0</v>
      </c>
      <c r="BM60" s="22">
        <f t="shared" si="121"/>
        <v>0</v>
      </c>
      <c r="BN60" s="22">
        <f t="shared" si="49"/>
        <v>0</v>
      </c>
      <c r="BO60" s="22">
        <f t="shared" si="107"/>
        <v>0</v>
      </c>
      <c r="BP60" s="22">
        <f t="shared" si="108"/>
        <v>0</v>
      </c>
      <c r="BQ60" s="22">
        <f t="shared" si="109"/>
        <v>0</v>
      </c>
      <c r="BR60" s="22">
        <f t="shared" si="110"/>
        <v>0</v>
      </c>
      <c r="BS60" s="66" t="e">
        <f>VLOOKUP(V60,'AMS Tabelle Pauschalsätze'!A50:L149,8,TRUE)</f>
        <v>#N/A</v>
      </c>
      <c r="BT60" s="66" t="e">
        <f>VLOOKUP(V60,'AMS Tabelle Pauschalsätze'!A50:L149,7,TRUE)</f>
        <v>#N/A</v>
      </c>
      <c r="BU60" s="73" t="e">
        <f t="shared" si="111"/>
        <v>#N/A</v>
      </c>
      <c r="BV60" s="73" t="e">
        <f t="shared" si="112"/>
        <v>#N/A</v>
      </c>
      <c r="BW60" s="73" t="e">
        <f>VLOOKUP(V60,'AMS Tabelle Pauschalsätze'!A50:L149,10,TRUE)</f>
        <v>#N/A</v>
      </c>
      <c r="BX60" s="11">
        <f t="shared" si="122"/>
        <v>0</v>
      </c>
      <c r="BY60" s="65" t="e">
        <f t="shared" si="123"/>
        <v>#DIV/0!</v>
      </c>
      <c r="BZ60" s="73" t="e">
        <f t="shared" si="113"/>
        <v>#N/A</v>
      </c>
      <c r="CA60" s="110" t="e">
        <f t="shared" si="124"/>
        <v>#N/A</v>
      </c>
      <c r="CB60" s="22"/>
      <c r="CC60" s="28" t="e">
        <f t="shared" si="125"/>
        <v>#DIV/0!</v>
      </c>
      <c r="CD60" s="28" t="e">
        <f t="shared" si="114"/>
        <v>#N/A</v>
      </c>
      <c r="CE60" s="28" t="e">
        <f t="shared" si="115"/>
        <v>#DIV/0!</v>
      </c>
      <c r="CF60" s="11"/>
      <c r="CG60" s="22" t="e">
        <f t="shared" si="116"/>
        <v>#N/A</v>
      </c>
      <c r="CH60" s="22" t="e">
        <f t="shared" si="117"/>
        <v>#N/A</v>
      </c>
      <c r="CI60" s="22" t="e">
        <f t="shared" si="118"/>
        <v>#N/A</v>
      </c>
    </row>
    <row r="61" spans="1:87" x14ac:dyDescent="0.25">
      <c r="A61" s="11">
        <v>48</v>
      </c>
      <c r="B61" s="37"/>
      <c r="C61" s="37"/>
      <c r="D61" s="38"/>
      <c r="E61" s="109"/>
      <c r="F61" s="109"/>
      <c r="G61" s="109"/>
      <c r="H61" s="131" t="e">
        <f t="shared" si="63"/>
        <v>#DIV/0!</v>
      </c>
      <c r="I61" s="20"/>
      <c r="J61" s="93">
        <f t="shared" si="64"/>
        <v>0</v>
      </c>
      <c r="K61" s="31" t="e">
        <f t="shared" si="65"/>
        <v>#N/A</v>
      </c>
      <c r="L61" s="101" t="e">
        <f t="shared" si="66"/>
        <v>#N/A</v>
      </c>
      <c r="M61" s="32" t="e">
        <f t="shared" si="67"/>
        <v>#N/A</v>
      </c>
      <c r="N61" s="31" t="e">
        <f t="shared" si="68"/>
        <v>#N/A</v>
      </c>
      <c r="O61" s="33"/>
      <c r="P61" s="31">
        <f t="shared" si="69"/>
        <v>0</v>
      </c>
      <c r="Q61" s="31">
        <f t="shared" si="70"/>
        <v>0</v>
      </c>
      <c r="R61" s="34" t="e">
        <f t="shared" si="71"/>
        <v>#DIV/0!</v>
      </c>
      <c r="S61" s="34" t="e">
        <f t="shared" si="72"/>
        <v>#N/A</v>
      </c>
      <c r="T61" s="31" t="e">
        <f t="shared" si="73"/>
        <v>#DIV/0!</v>
      </c>
      <c r="U61" s="21"/>
      <c r="V61" s="21">
        <f t="shared" si="119"/>
        <v>0</v>
      </c>
      <c r="W61" s="11">
        <f t="shared" si="10"/>
        <v>0</v>
      </c>
      <c r="X61" s="11">
        <f t="shared" si="11"/>
        <v>0</v>
      </c>
      <c r="Y61" s="11">
        <f t="shared" si="74"/>
        <v>0</v>
      </c>
      <c r="Z61" s="22">
        <f t="shared" si="13"/>
        <v>0</v>
      </c>
      <c r="AA61" s="23">
        <f t="shared" si="75"/>
        <v>0</v>
      </c>
      <c r="AB61" s="24">
        <f t="shared" si="76"/>
        <v>0</v>
      </c>
      <c r="AC61" s="23">
        <f t="shared" si="77"/>
        <v>0</v>
      </c>
      <c r="AD61" s="25" t="e">
        <f t="shared" si="78"/>
        <v>#DIV/0!</v>
      </c>
      <c r="AE61" s="25" t="e">
        <f t="shared" si="79"/>
        <v>#DIV/0!</v>
      </c>
      <c r="AF61" s="11">
        <f t="shared" si="80"/>
        <v>0</v>
      </c>
      <c r="AG61" s="65">
        <f t="shared" si="81"/>
        <v>0</v>
      </c>
      <c r="AH61" s="65">
        <f t="shared" si="82"/>
        <v>0</v>
      </c>
      <c r="AI61" s="26">
        <f t="shared" si="83"/>
        <v>0.9</v>
      </c>
      <c r="AJ61" s="26">
        <f t="shared" si="84"/>
        <v>0</v>
      </c>
      <c r="AK61" s="26">
        <f t="shared" si="85"/>
        <v>0</v>
      </c>
      <c r="AL61" s="26">
        <f t="shared" si="86"/>
        <v>0</v>
      </c>
      <c r="AM61" s="26">
        <f t="shared" si="87"/>
        <v>0</v>
      </c>
      <c r="AN61" s="27">
        <f t="shared" si="88"/>
        <v>0.9</v>
      </c>
      <c r="AO61" s="22">
        <f t="shared" si="89"/>
        <v>0</v>
      </c>
      <c r="AP61" s="22">
        <f t="shared" si="90"/>
        <v>0</v>
      </c>
      <c r="AQ61" s="22">
        <f t="shared" si="91"/>
        <v>0</v>
      </c>
      <c r="AR61" s="22">
        <f t="shared" si="92"/>
        <v>0</v>
      </c>
      <c r="AS61" s="22">
        <f t="shared" si="93"/>
        <v>0</v>
      </c>
      <c r="AT61" s="22">
        <f t="shared" si="94"/>
        <v>0</v>
      </c>
      <c r="AU61" s="22">
        <f t="shared" si="32"/>
        <v>-192</v>
      </c>
      <c r="AV61" s="11">
        <f t="shared" si="33"/>
        <v>0</v>
      </c>
      <c r="AW61" s="11">
        <f t="shared" si="95"/>
        <v>0</v>
      </c>
      <c r="AX61" s="11">
        <f t="shared" si="96"/>
        <v>0</v>
      </c>
      <c r="AY61" s="11">
        <f t="shared" si="97"/>
        <v>0</v>
      </c>
      <c r="AZ61" s="11">
        <f t="shared" si="98"/>
        <v>0</v>
      </c>
      <c r="BA61" s="11">
        <f t="shared" si="99"/>
        <v>0</v>
      </c>
      <c r="BB61" s="12">
        <f t="shared" si="100"/>
        <v>0</v>
      </c>
      <c r="BC61" s="11">
        <f t="shared" si="40"/>
        <v>0</v>
      </c>
      <c r="BD61" s="11">
        <f t="shared" si="101"/>
        <v>0</v>
      </c>
      <c r="BE61" s="11">
        <f t="shared" si="41"/>
        <v>0</v>
      </c>
      <c r="BF61" s="22">
        <f t="shared" si="42"/>
        <v>0</v>
      </c>
      <c r="BG61" s="22">
        <f t="shared" si="102"/>
        <v>0</v>
      </c>
      <c r="BH61" s="22">
        <f t="shared" si="103"/>
        <v>0</v>
      </c>
      <c r="BI61" s="22">
        <f t="shared" si="104"/>
        <v>0</v>
      </c>
      <c r="BJ61" s="22">
        <f t="shared" si="105"/>
        <v>0</v>
      </c>
      <c r="BK61" s="22">
        <f t="shared" si="106"/>
        <v>0</v>
      </c>
      <c r="BL61" s="22">
        <f t="shared" si="120"/>
        <v>0</v>
      </c>
      <c r="BM61" s="22">
        <f t="shared" si="121"/>
        <v>0</v>
      </c>
      <c r="BN61" s="22">
        <f t="shared" si="49"/>
        <v>0</v>
      </c>
      <c r="BO61" s="22">
        <f t="shared" si="107"/>
        <v>0</v>
      </c>
      <c r="BP61" s="22">
        <f t="shared" si="108"/>
        <v>0</v>
      </c>
      <c r="BQ61" s="22">
        <f t="shared" si="109"/>
        <v>0</v>
      </c>
      <c r="BR61" s="22">
        <f t="shared" si="110"/>
        <v>0</v>
      </c>
      <c r="BS61" s="66" t="e">
        <f>VLOOKUP(V61,'AMS Tabelle Pauschalsätze'!A51:L150,8,TRUE)</f>
        <v>#N/A</v>
      </c>
      <c r="BT61" s="66" t="e">
        <f>VLOOKUP(V61,'AMS Tabelle Pauschalsätze'!A51:L150,7,TRUE)</f>
        <v>#N/A</v>
      </c>
      <c r="BU61" s="73" t="e">
        <f t="shared" si="111"/>
        <v>#N/A</v>
      </c>
      <c r="BV61" s="73" t="e">
        <f t="shared" si="112"/>
        <v>#N/A</v>
      </c>
      <c r="BW61" s="73" t="e">
        <f>VLOOKUP(V61,'AMS Tabelle Pauschalsätze'!A51:L150,10,TRUE)</f>
        <v>#N/A</v>
      </c>
      <c r="BX61" s="11">
        <f t="shared" si="122"/>
        <v>0</v>
      </c>
      <c r="BY61" s="65" t="e">
        <f t="shared" si="123"/>
        <v>#DIV/0!</v>
      </c>
      <c r="BZ61" s="73" t="e">
        <f t="shared" si="113"/>
        <v>#N/A</v>
      </c>
      <c r="CA61" s="110" t="e">
        <f t="shared" si="124"/>
        <v>#N/A</v>
      </c>
      <c r="CB61" s="22"/>
      <c r="CC61" s="28" t="e">
        <f t="shared" si="125"/>
        <v>#DIV/0!</v>
      </c>
      <c r="CD61" s="28" t="e">
        <f t="shared" si="114"/>
        <v>#N/A</v>
      </c>
      <c r="CE61" s="28" t="e">
        <f t="shared" si="115"/>
        <v>#DIV/0!</v>
      </c>
      <c r="CF61" s="11"/>
      <c r="CG61" s="22" t="e">
        <f t="shared" si="116"/>
        <v>#N/A</v>
      </c>
      <c r="CH61" s="22" t="e">
        <f t="shared" si="117"/>
        <v>#N/A</v>
      </c>
      <c r="CI61" s="22" t="e">
        <f t="shared" si="118"/>
        <v>#N/A</v>
      </c>
    </row>
    <row r="62" spans="1:87" x14ac:dyDescent="0.25">
      <c r="A62" s="11">
        <v>49</v>
      </c>
      <c r="B62" s="37"/>
      <c r="C62" s="37"/>
      <c r="D62" s="38"/>
      <c r="E62" s="109"/>
      <c r="F62" s="109"/>
      <c r="G62" s="109"/>
      <c r="H62" s="131" t="e">
        <f t="shared" si="63"/>
        <v>#DIV/0!</v>
      </c>
      <c r="I62" s="20"/>
      <c r="J62" s="93">
        <f t="shared" si="64"/>
        <v>0</v>
      </c>
      <c r="K62" s="31" t="e">
        <f t="shared" si="65"/>
        <v>#N/A</v>
      </c>
      <c r="L62" s="101" t="e">
        <f t="shared" si="66"/>
        <v>#N/A</v>
      </c>
      <c r="M62" s="32" t="e">
        <f t="shared" si="67"/>
        <v>#N/A</v>
      </c>
      <c r="N62" s="31" t="e">
        <f t="shared" si="68"/>
        <v>#N/A</v>
      </c>
      <c r="O62" s="33"/>
      <c r="P62" s="31">
        <f t="shared" si="69"/>
        <v>0</v>
      </c>
      <c r="Q62" s="31">
        <f t="shared" si="70"/>
        <v>0</v>
      </c>
      <c r="R62" s="34" t="e">
        <f t="shared" si="71"/>
        <v>#DIV/0!</v>
      </c>
      <c r="S62" s="34" t="e">
        <f t="shared" si="72"/>
        <v>#N/A</v>
      </c>
      <c r="T62" s="31" t="e">
        <f t="shared" si="73"/>
        <v>#DIV/0!</v>
      </c>
      <c r="U62" s="21"/>
      <c r="V62" s="21">
        <f t="shared" si="119"/>
        <v>0</v>
      </c>
      <c r="W62" s="11">
        <f t="shared" si="10"/>
        <v>0</v>
      </c>
      <c r="X62" s="11">
        <f t="shared" si="11"/>
        <v>0</v>
      </c>
      <c r="Y62" s="11">
        <f t="shared" si="74"/>
        <v>0</v>
      </c>
      <c r="Z62" s="22">
        <f t="shared" si="13"/>
        <v>0</v>
      </c>
      <c r="AA62" s="23">
        <f t="shared" si="75"/>
        <v>0</v>
      </c>
      <c r="AB62" s="24">
        <f t="shared" si="76"/>
        <v>0</v>
      </c>
      <c r="AC62" s="23">
        <f t="shared" si="77"/>
        <v>0</v>
      </c>
      <c r="AD62" s="25" t="e">
        <f t="shared" si="78"/>
        <v>#DIV/0!</v>
      </c>
      <c r="AE62" s="25" t="e">
        <f t="shared" si="79"/>
        <v>#DIV/0!</v>
      </c>
      <c r="AF62" s="11">
        <f t="shared" si="80"/>
        <v>0</v>
      </c>
      <c r="AG62" s="65">
        <f t="shared" si="81"/>
        <v>0</v>
      </c>
      <c r="AH62" s="65">
        <f t="shared" si="82"/>
        <v>0</v>
      </c>
      <c r="AI62" s="26">
        <f t="shared" si="83"/>
        <v>0.9</v>
      </c>
      <c r="AJ62" s="26">
        <f t="shared" si="84"/>
        <v>0</v>
      </c>
      <c r="AK62" s="26">
        <f t="shared" si="85"/>
        <v>0</v>
      </c>
      <c r="AL62" s="26">
        <f t="shared" si="86"/>
        <v>0</v>
      </c>
      <c r="AM62" s="26">
        <f t="shared" si="87"/>
        <v>0</v>
      </c>
      <c r="AN62" s="27">
        <f t="shared" si="88"/>
        <v>0.9</v>
      </c>
      <c r="AO62" s="22">
        <f t="shared" si="89"/>
        <v>0</v>
      </c>
      <c r="AP62" s="22">
        <f t="shared" si="90"/>
        <v>0</v>
      </c>
      <c r="AQ62" s="22">
        <f t="shared" si="91"/>
        <v>0</v>
      </c>
      <c r="AR62" s="22">
        <f t="shared" si="92"/>
        <v>0</v>
      </c>
      <c r="AS62" s="22">
        <f t="shared" si="93"/>
        <v>0</v>
      </c>
      <c r="AT62" s="22">
        <f t="shared" si="94"/>
        <v>0</v>
      </c>
      <c r="AU62" s="22">
        <f t="shared" si="32"/>
        <v>-192</v>
      </c>
      <c r="AV62" s="11">
        <f t="shared" si="33"/>
        <v>0</v>
      </c>
      <c r="AW62" s="11">
        <f t="shared" si="95"/>
        <v>0</v>
      </c>
      <c r="AX62" s="11">
        <f t="shared" si="96"/>
        <v>0</v>
      </c>
      <c r="AY62" s="11">
        <f t="shared" si="97"/>
        <v>0</v>
      </c>
      <c r="AZ62" s="11">
        <f t="shared" si="98"/>
        <v>0</v>
      </c>
      <c r="BA62" s="11">
        <f t="shared" si="99"/>
        <v>0</v>
      </c>
      <c r="BB62" s="12">
        <f t="shared" si="100"/>
        <v>0</v>
      </c>
      <c r="BC62" s="11">
        <f t="shared" si="40"/>
        <v>0</v>
      </c>
      <c r="BD62" s="11">
        <f t="shared" si="101"/>
        <v>0</v>
      </c>
      <c r="BE62" s="11">
        <f t="shared" si="41"/>
        <v>0</v>
      </c>
      <c r="BF62" s="22">
        <f t="shared" si="42"/>
        <v>0</v>
      </c>
      <c r="BG62" s="22">
        <f t="shared" si="102"/>
        <v>0</v>
      </c>
      <c r="BH62" s="22">
        <f t="shared" si="103"/>
        <v>0</v>
      </c>
      <c r="BI62" s="22">
        <f t="shared" si="104"/>
        <v>0</v>
      </c>
      <c r="BJ62" s="22">
        <f t="shared" si="105"/>
        <v>0</v>
      </c>
      <c r="BK62" s="22">
        <f t="shared" si="106"/>
        <v>0</v>
      </c>
      <c r="BL62" s="22">
        <f t="shared" si="120"/>
        <v>0</v>
      </c>
      <c r="BM62" s="22">
        <f t="shared" si="121"/>
        <v>0</v>
      </c>
      <c r="BN62" s="22">
        <f t="shared" si="49"/>
        <v>0</v>
      </c>
      <c r="BO62" s="22">
        <f t="shared" si="107"/>
        <v>0</v>
      </c>
      <c r="BP62" s="22">
        <f t="shared" si="108"/>
        <v>0</v>
      </c>
      <c r="BQ62" s="22">
        <f t="shared" si="109"/>
        <v>0</v>
      </c>
      <c r="BR62" s="22">
        <f t="shared" si="110"/>
        <v>0</v>
      </c>
      <c r="BS62" s="66" t="e">
        <f>VLOOKUP(V62,'AMS Tabelle Pauschalsätze'!A52:L151,8,TRUE)</f>
        <v>#N/A</v>
      </c>
      <c r="BT62" s="66" t="e">
        <f>VLOOKUP(V62,'AMS Tabelle Pauschalsätze'!A52:L151,7,TRUE)</f>
        <v>#N/A</v>
      </c>
      <c r="BU62" s="73" t="e">
        <f t="shared" si="111"/>
        <v>#N/A</v>
      </c>
      <c r="BV62" s="73" t="e">
        <f t="shared" si="112"/>
        <v>#N/A</v>
      </c>
      <c r="BW62" s="73" t="e">
        <f>VLOOKUP(V62,'AMS Tabelle Pauschalsätze'!A52:L151,10,TRUE)</f>
        <v>#N/A</v>
      </c>
      <c r="BX62" s="11">
        <f t="shared" si="122"/>
        <v>0</v>
      </c>
      <c r="BY62" s="65" t="e">
        <f t="shared" si="123"/>
        <v>#DIV/0!</v>
      </c>
      <c r="BZ62" s="73" t="e">
        <f t="shared" si="113"/>
        <v>#N/A</v>
      </c>
      <c r="CA62" s="110" t="e">
        <f t="shared" si="124"/>
        <v>#N/A</v>
      </c>
      <c r="CB62" s="22"/>
      <c r="CC62" s="28" t="e">
        <f t="shared" si="125"/>
        <v>#DIV/0!</v>
      </c>
      <c r="CD62" s="28" t="e">
        <f t="shared" si="114"/>
        <v>#N/A</v>
      </c>
      <c r="CE62" s="28" t="e">
        <f t="shared" si="115"/>
        <v>#DIV/0!</v>
      </c>
      <c r="CF62" s="11"/>
      <c r="CG62" s="22" t="e">
        <f t="shared" si="116"/>
        <v>#N/A</v>
      </c>
      <c r="CH62" s="22" t="e">
        <f t="shared" si="117"/>
        <v>#N/A</v>
      </c>
      <c r="CI62" s="22" t="e">
        <f t="shared" si="118"/>
        <v>#N/A</v>
      </c>
    </row>
    <row r="63" spans="1:87" x14ac:dyDescent="0.25">
      <c r="A63" s="11">
        <v>50</v>
      </c>
      <c r="B63" s="37"/>
      <c r="C63" s="37"/>
      <c r="D63" s="38"/>
      <c r="E63" s="109"/>
      <c r="F63" s="109"/>
      <c r="G63" s="109"/>
      <c r="H63" s="131" t="e">
        <f t="shared" si="63"/>
        <v>#DIV/0!</v>
      </c>
      <c r="I63" s="20"/>
      <c r="J63" s="93">
        <f t="shared" si="64"/>
        <v>0</v>
      </c>
      <c r="K63" s="31" t="e">
        <f t="shared" si="65"/>
        <v>#N/A</v>
      </c>
      <c r="L63" s="101" t="e">
        <f t="shared" si="66"/>
        <v>#N/A</v>
      </c>
      <c r="M63" s="32" t="e">
        <f t="shared" si="67"/>
        <v>#N/A</v>
      </c>
      <c r="N63" s="31" t="e">
        <f t="shared" si="68"/>
        <v>#N/A</v>
      </c>
      <c r="O63" s="33"/>
      <c r="P63" s="31">
        <f t="shared" si="69"/>
        <v>0</v>
      </c>
      <c r="Q63" s="31">
        <f t="shared" si="70"/>
        <v>0</v>
      </c>
      <c r="R63" s="34" t="e">
        <f t="shared" si="71"/>
        <v>#DIV/0!</v>
      </c>
      <c r="S63" s="34" t="e">
        <f t="shared" si="72"/>
        <v>#N/A</v>
      </c>
      <c r="T63" s="31" t="e">
        <f t="shared" si="73"/>
        <v>#DIV/0!</v>
      </c>
      <c r="U63" s="21"/>
      <c r="V63" s="21">
        <f t="shared" si="119"/>
        <v>0</v>
      </c>
      <c r="W63" s="11">
        <f t="shared" si="10"/>
        <v>0</v>
      </c>
      <c r="X63" s="11">
        <f t="shared" si="11"/>
        <v>0</v>
      </c>
      <c r="Y63" s="11">
        <f t="shared" si="74"/>
        <v>0</v>
      </c>
      <c r="Z63" s="22">
        <f t="shared" si="13"/>
        <v>0</v>
      </c>
      <c r="AA63" s="23">
        <f t="shared" si="75"/>
        <v>0</v>
      </c>
      <c r="AB63" s="24">
        <f t="shared" si="76"/>
        <v>0</v>
      </c>
      <c r="AC63" s="23">
        <f t="shared" si="77"/>
        <v>0</v>
      </c>
      <c r="AD63" s="25" t="e">
        <f t="shared" si="78"/>
        <v>#DIV/0!</v>
      </c>
      <c r="AE63" s="25" t="e">
        <f t="shared" si="79"/>
        <v>#DIV/0!</v>
      </c>
      <c r="AF63" s="11">
        <f t="shared" si="80"/>
        <v>0</v>
      </c>
      <c r="AG63" s="65">
        <f t="shared" si="81"/>
        <v>0</v>
      </c>
      <c r="AH63" s="65">
        <f t="shared" si="82"/>
        <v>0</v>
      </c>
      <c r="AI63" s="26">
        <f t="shared" si="83"/>
        <v>0.9</v>
      </c>
      <c r="AJ63" s="26">
        <f t="shared" si="84"/>
        <v>0</v>
      </c>
      <c r="AK63" s="26">
        <f t="shared" si="85"/>
        <v>0</v>
      </c>
      <c r="AL63" s="26">
        <f t="shared" si="86"/>
        <v>0</v>
      </c>
      <c r="AM63" s="26">
        <f t="shared" si="87"/>
        <v>0</v>
      </c>
      <c r="AN63" s="27">
        <f t="shared" si="88"/>
        <v>0.9</v>
      </c>
      <c r="AO63" s="22">
        <f t="shared" si="89"/>
        <v>0</v>
      </c>
      <c r="AP63" s="22">
        <f t="shared" si="90"/>
        <v>0</v>
      </c>
      <c r="AQ63" s="22">
        <f t="shared" si="91"/>
        <v>0</v>
      </c>
      <c r="AR63" s="22">
        <f t="shared" si="92"/>
        <v>0</v>
      </c>
      <c r="AS63" s="22">
        <f t="shared" si="93"/>
        <v>0</v>
      </c>
      <c r="AT63" s="22">
        <f t="shared" si="94"/>
        <v>0</v>
      </c>
      <c r="AU63" s="22">
        <f t="shared" si="32"/>
        <v>-192</v>
      </c>
      <c r="AV63" s="11">
        <f t="shared" si="33"/>
        <v>0</v>
      </c>
      <c r="AW63" s="11">
        <f t="shared" si="95"/>
        <v>0</v>
      </c>
      <c r="AX63" s="11">
        <f t="shared" si="96"/>
        <v>0</v>
      </c>
      <c r="AY63" s="11">
        <f t="shared" si="97"/>
        <v>0</v>
      </c>
      <c r="AZ63" s="11">
        <f t="shared" si="98"/>
        <v>0</v>
      </c>
      <c r="BA63" s="11">
        <f t="shared" si="99"/>
        <v>0</v>
      </c>
      <c r="BB63" s="12">
        <f t="shared" si="100"/>
        <v>0</v>
      </c>
      <c r="BC63" s="11">
        <f t="shared" si="40"/>
        <v>0</v>
      </c>
      <c r="BD63" s="11">
        <f t="shared" si="101"/>
        <v>0</v>
      </c>
      <c r="BE63" s="11">
        <f t="shared" si="41"/>
        <v>0</v>
      </c>
      <c r="BF63" s="22">
        <f t="shared" si="42"/>
        <v>0</v>
      </c>
      <c r="BG63" s="22">
        <f t="shared" si="102"/>
        <v>0</v>
      </c>
      <c r="BH63" s="22">
        <f t="shared" si="103"/>
        <v>0</v>
      </c>
      <c r="BI63" s="22">
        <f t="shared" si="104"/>
        <v>0</v>
      </c>
      <c r="BJ63" s="22">
        <f t="shared" si="105"/>
        <v>0</v>
      </c>
      <c r="BK63" s="22">
        <f t="shared" si="106"/>
        <v>0</v>
      </c>
      <c r="BL63" s="22">
        <f t="shared" si="120"/>
        <v>0</v>
      </c>
      <c r="BM63" s="22">
        <f t="shared" si="121"/>
        <v>0</v>
      </c>
      <c r="BN63" s="22">
        <f t="shared" si="49"/>
        <v>0</v>
      </c>
      <c r="BO63" s="22">
        <f t="shared" si="107"/>
        <v>0</v>
      </c>
      <c r="BP63" s="22">
        <f t="shared" si="108"/>
        <v>0</v>
      </c>
      <c r="BQ63" s="22">
        <f t="shared" si="109"/>
        <v>0</v>
      </c>
      <c r="BR63" s="22">
        <f t="shared" si="110"/>
        <v>0</v>
      </c>
      <c r="BS63" s="66" t="e">
        <f>VLOOKUP(V63,'AMS Tabelle Pauschalsätze'!A53:L152,8,TRUE)</f>
        <v>#N/A</v>
      </c>
      <c r="BT63" s="66" t="e">
        <f>VLOOKUP(V63,'AMS Tabelle Pauschalsätze'!A53:L152,7,TRUE)</f>
        <v>#N/A</v>
      </c>
      <c r="BU63" s="73" t="e">
        <f t="shared" si="111"/>
        <v>#N/A</v>
      </c>
      <c r="BV63" s="73" t="e">
        <f t="shared" si="112"/>
        <v>#N/A</v>
      </c>
      <c r="BW63" s="73" t="e">
        <f>VLOOKUP(V63,'AMS Tabelle Pauschalsätze'!A53:L152,10,TRUE)</f>
        <v>#N/A</v>
      </c>
      <c r="BX63" s="11">
        <f t="shared" si="122"/>
        <v>0</v>
      </c>
      <c r="BY63" s="65" t="e">
        <f t="shared" si="123"/>
        <v>#DIV/0!</v>
      </c>
      <c r="BZ63" s="73" t="e">
        <f t="shared" si="113"/>
        <v>#N/A</v>
      </c>
      <c r="CA63" s="110" t="e">
        <f t="shared" si="124"/>
        <v>#N/A</v>
      </c>
      <c r="CB63" s="22"/>
      <c r="CC63" s="28" t="e">
        <f t="shared" si="125"/>
        <v>#DIV/0!</v>
      </c>
      <c r="CD63" s="28" t="e">
        <f t="shared" si="114"/>
        <v>#N/A</v>
      </c>
      <c r="CE63" s="28" t="e">
        <f t="shared" si="115"/>
        <v>#DIV/0!</v>
      </c>
      <c r="CF63" s="11"/>
      <c r="CG63" s="22" t="e">
        <f t="shared" si="116"/>
        <v>#N/A</v>
      </c>
      <c r="CH63" s="22" t="e">
        <f t="shared" si="117"/>
        <v>#N/A</v>
      </c>
      <c r="CI63" s="22" t="e">
        <f t="shared" si="118"/>
        <v>#N/A</v>
      </c>
    </row>
    <row r="64" spans="1:87" x14ac:dyDescent="0.25">
      <c r="A64" s="11">
        <v>51</v>
      </c>
      <c r="B64" s="37"/>
      <c r="C64" s="37"/>
      <c r="D64" s="38"/>
      <c r="E64" s="109"/>
      <c r="F64" s="109"/>
      <c r="G64" s="109"/>
      <c r="H64" s="131" t="e">
        <f t="shared" si="63"/>
        <v>#DIV/0!</v>
      </c>
      <c r="I64" s="20"/>
      <c r="J64" s="93">
        <f t="shared" si="64"/>
        <v>0</v>
      </c>
      <c r="K64" s="31" t="e">
        <f t="shared" si="65"/>
        <v>#N/A</v>
      </c>
      <c r="L64" s="101" t="e">
        <f t="shared" si="66"/>
        <v>#N/A</v>
      </c>
      <c r="M64" s="32" t="e">
        <f t="shared" si="67"/>
        <v>#N/A</v>
      </c>
      <c r="N64" s="31" t="e">
        <f t="shared" si="68"/>
        <v>#N/A</v>
      </c>
      <c r="O64" s="33"/>
      <c r="P64" s="31">
        <f t="shared" si="69"/>
        <v>0</v>
      </c>
      <c r="Q64" s="31">
        <f t="shared" si="70"/>
        <v>0</v>
      </c>
      <c r="R64" s="34" t="e">
        <f t="shared" si="71"/>
        <v>#DIV/0!</v>
      </c>
      <c r="S64" s="34" t="e">
        <f t="shared" si="72"/>
        <v>#N/A</v>
      </c>
      <c r="T64" s="31" t="e">
        <f t="shared" si="73"/>
        <v>#DIV/0!</v>
      </c>
      <c r="U64" s="21"/>
      <c r="V64" s="21">
        <f t="shared" si="119"/>
        <v>0</v>
      </c>
      <c r="W64" s="11">
        <f t="shared" si="10"/>
        <v>0</v>
      </c>
      <c r="X64" s="11">
        <f t="shared" si="11"/>
        <v>0</v>
      </c>
      <c r="Y64" s="11">
        <f t="shared" si="74"/>
        <v>0</v>
      </c>
      <c r="Z64" s="22">
        <f t="shared" si="13"/>
        <v>0</v>
      </c>
      <c r="AA64" s="23">
        <f t="shared" si="75"/>
        <v>0</v>
      </c>
      <c r="AB64" s="24">
        <f t="shared" si="76"/>
        <v>0</v>
      </c>
      <c r="AC64" s="23">
        <f t="shared" si="77"/>
        <v>0</v>
      </c>
      <c r="AD64" s="25" t="e">
        <f t="shared" si="78"/>
        <v>#DIV/0!</v>
      </c>
      <c r="AE64" s="25" t="e">
        <f t="shared" si="79"/>
        <v>#DIV/0!</v>
      </c>
      <c r="AF64" s="11">
        <f t="shared" si="80"/>
        <v>0</v>
      </c>
      <c r="AG64" s="65">
        <f t="shared" si="81"/>
        <v>0</v>
      </c>
      <c r="AH64" s="65">
        <f t="shared" si="82"/>
        <v>0</v>
      </c>
      <c r="AI64" s="26">
        <f t="shared" si="83"/>
        <v>0.9</v>
      </c>
      <c r="AJ64" s="26">
        <f t="shared" si="84"/>
        <v>0</v>
      </c>
      <c r="AK64" s="26">
        <f t="shared" si="85"/>
        <v>0</v>
      </c>
      <c r="AL64" s="26">
        <f t="shared" si="86"/>
        <v>0</v>
      </c>
      <c r="AM64" s="26">
        <f t="shared" si="87"/>
        <v>0</v>
      </c>
      <c r="AN64" s="27">
        <f t="shared" si="88"/>
        <v>0.9</v>
      </c>
      <c r="AO64" s="22">
        <f t="shared" si="89"/>
        <v>0</v>
      </c>
      <c r="AP64" s="22">
        <f t="shared" si="90"/>
        <v>0</v>
      </c>
      <c r="AQ64" s="22">
        <f t="shared" si="91"/>
        <v>0</v>
      </c>
      <c r="AR64" s="22">
        <f t="shared" si="92"/>
        <v>0</v>
      </c>
      <c r="AS64" s="22">
        <f t="shared" si="93"/>
        <v>0</v>
      </c>
      <c r="AT64" s="22">
        <f t="shared" si="94"/>
        <v>0</v>
      </c>
      <c r="AU64" s="22">
        <f t="shared" si="32"/>
        <v>-192</v>
      </c>
      <c r="AV64" s="11">
        <f t="shared" si="33"/>
        <v>0</v>
      </c>
      <c r="AW64" s="11">
        <f t="shared" si="95"/>
        <v>0</v>
      </c>
      <c r="AX64" s="11">
        <f t="shared" si="96"/>
        <v>0</v>
      </c>
      <c r="AY64" s="11">
        <f t="shared" si="97"/>
        <v>0</v>
      </c>
      <c r="AZ64" s="11">
        <f t="shared" si="98"/>
        <v>0</v>
      </c>
      <c r="BA64" s="11">
        <f t="shared" si="99"/>
        <v>0</v>
      </c>
      <c r="BB64" s="12">
        <f t="shared" si="100"/>
        <v>0</v>
      </c>
      <c r="BC64" s="11">
        <f t="shared" si="40"/>
        <v>0</v>
      </c>
      <c r="BD64" s="11">
        <f t="shared" si="101"/>
        <v>0</v>
      </c>
      <c r="BE64" s="11">
        <f t="shared" si="41"/>
        <v>0</v>
      </c>
      <c r="BF64" s="22">
        <f t="shared" si="42"/>
        <v>0</v>
      </c>
      <c r="BG64" s="22">
        <f t="shared" si="102"/>
        <v>0</v>
      </c>
      <c r="BH64" s="22">
        <f t="shared" si="103"/>
        <v>0</v>
      </c>
      <c r="BI64" s="22">
        <f t="shared" si="104"/>
        <v>0</v>
      </c>
      <c r="BJ64" s="22">
        <f t="shared" si="105"/>
        <v>0</v>
      </c>
      <c r="BK64" s="22">
        <f t="shared" si="106"/>
        <v>0</v>
      </c>
      <c r="BL64" s="22">
        <f t="shared" si="120"/>
        <v>0</v>
      </c>
      <c r="BM64" s="22">
        <f t="shared" si="121"/>
        <v>0</v>
      </c>
      <c r="BN64" s="22">
        <f t="shared" si="49"/>
        <v>0</v>
      </c>
      <c r="BO64" s="22">
        <f t="shared" si="107"/>
        <v>0</v>
      </c>
      <c r="BP64" s="22">
        <f t="shared" si="108"/>
        <v>0</v>
      </c>
      <c r="BQ64" s="22">
        <f t="shared" si="109"/>
        <v>0</v>
      </c>
      <c r="BR64" s="22">
        <f t="shared" si="110"/>
        <v>0</v>
      </c>
      <c r="BS64" s="66" t="e">
        <f>VLOOKUP(V64,'AMS Tabelle Pauschalsätze'!A54:L153,8,TRUE)</f>
        <v>#N/A</v>
      </c>
      <c r="BT64" s="66" t="e">
        <f>VLOOKUP(V64,'AMS Tabelle Pauschalsätze'!A54:L153,7,TRUE)</f>
        <v>#N/A</v>
      </c>
      <c r="BU64" s="73" t="e">
        <f t="shared" si="111"/>
        <v>#N/A</v>
      </c>
      <c r="BV64" s="73" t="e">
        <f t="shared" si="112"/>
        <v>#N/A</v>
      </c>
      <c r="BW64" s="73" t="e">
        <f>VLOOKUP(V64,'AMS Tabelle Pauschalsätze'!A54:L153,10,TRUE)</f>
        <v>#N/A</v>
      </c>
      <c r="BX64" s="11">
        <f t="shared" si="122"/>
        <v>0</v>
      </c>
      <c r="BY64" s="65" t="e">
        <f t="shared" si="123"/>
        <v>#DIV/0!</v>
      </c>
      <c r="BZ64" s="73" t="e">
        <f t="shared" si="113"/>
        <v>#N/A</v>
      </c>
      <c r="CA64" s="110" t="e">
        <f t="shared" si="124"/>
        <v>#N/A</v>
      </c>
      <c r="CB64" s="22"/>
      <c r="CC64" s="28" t="e">
        <f t="shared" si="125"/>
        <v>#DIV/0!</v>
      </c>
      <c r="CD64" s="28" t="e">
        <f t="shared" si="114"/>
        <v>#N/A</v>
      </c>
      <c r="CE64" s="28" t="e">
        <f t="shared" si="115"/>
        <v>#DIV/0!</v>
      </c>
      <c r="CF64" s="11"/>
      <c r="CG64" s="22" t="e">
        <f t="shared" si="116"/>
        <v>#N/A</v>
      </c>
      <c r="CH64" s="22" t="e">
        <f t="shared" si="117"/>
        <v>#N/A</v>
      </c>
      <c r="CI64" s="22" t="e">
        <f t="shared" si="118"/>
        <v>#N/A</v>
      </c>
    </row>
    <row r="65" spans="1:87" x14ac:dyDescent="0.25">
      <c r="A65" s="11">
        <v>52</v>
      </c>
      <c r="B65" s="37"/>
      <c r="C65" s="37"/>
      <c r="D65" s="38"/>
      <c r="E65" s="109"/>
      <c r="F65" s="109"/>
      <c r="G65" s="109"/>
      <c r="H65" s="131" t="e">
        <f t="shared" si="63"/>
        <v>#DIV/0!</v>
      </c>
      <c r="I65" s="20"/>
      <c r="J65" s="93">
        <f t="shared" si="64"/>
        <v>0</v>
      </c>
      <c r="K65" s="31" t="e">
        <f t="shared" si="65"/>
        <v>#N/A</v>
      </c>
      <c r="L65" s="101" t="e">
        <f t="shared" si="66"/>
        <v>#N/A</v>
      </c>
      <c r="M65" s="32" t="e">
        <f t="shared" si="67"/>
        <v>#N/A</v>
      </c>
      <c r="N65" s="31" t="e">
        <f t="shared" si="68"/>
        <v>#N/A</v>
      </c>
      <c r="O65" s="33"/>
      <c r="P65" s="31">
        <f t="shared" si="69"/>
        <v>0</v>
      </c>
      <c r="Q65" s="31">
        <f t="shared" si="70"/>
        <v>0</v>
      </c>
      <c r="R65" s="34" t="e">
        <f t="shared" si="71"/>
        <v>#DIV/0!</v>
      </c>
      <c r="S65" s="34" t="e">
        <f t="shared" si="72"/>
        <v>#N/A</v>
      </c>
      <c r="T65" s="31" t="e">
        <f t="shared" si="73"/>
        <v>#DIV/0!</v>
      </c>
      <c r="U65" s="21"/>
      <c r="V65" s="21">
        <f t="shared" si="119"/>
        <v>0</v>
      </c>
      <c r="W65" s="11">
        <f t="shared" si="10"/>
        <v>0</v>
      </c>
      <c r="X65" s="11">
        <f t="shared" si="11"/>
        <v>0</v>
      </c>
      <c r="Y65" s="11">
        <f t="shared" si="74"/>
        <v>0</v>
      </c>
      <c r="Z65" s="22">
        <f t="shared" si="13"/>
        <v>0</v>
      </c>
      <c r="AA65" s="23">
        <f t="shared" si="75"/>
        <v>0</v>
      </c>
      <c r="AB65" s="24">
        <f t="shared" si="76"/>
        <v>0</v>
      </c>
      <c r="AC65" s="23">
        <f t="shared" si="77"/>
        <v>0</v>
      </c>
      <c r="AD65" s="25" t="e">
        <f t="shared" si="78"/>
        <v>#DIV/0!</v>
      </c>
      <c r="AE65" s="25" t="e">
        <f t="shared" si="79"/>
        <v>#DIV/0!</v>
      </c>
      <c r="AF65" s="11">
        <f t="shared" si="80"/>
        <v>0</v>
      </c>
      <c r="AG65" s="65">
        <f t="shared" si="81"/>
        <v>0</v>
      </c>
      <c r="AH65" s="65">
        <f t="shared" si="82"/>
        <v>0</v>
      </c>
      <c r="AI65" s="26">
        <f t="shared" si="83"/>
        <v>0.9</v>
      </c>
      <c r="AJ65" s="26">
        <f t="shared" si="84"/>
        <v>0</v>
      </c>
      <c r="AK65" s="26">
        <f t="shared" si="85"/>
        <v>0</v>
      </c>
      <c r="AL65" s="26">
        <f t="shared" si="86"/>
        <v>0</v>
      </c>
      <c r="AM65" s="26">
        <f t="shared" si="87"/>
        <v>0</v>
      </c>
      <c r="AN65" s="27">
        <f t="shared" si="88"/>
        <v>0.9</v>
      </c>
      <c r="AO65" s="22">
        <f t="shared" si="89"/>
        <v>0</v>
      </c>
      <c r="AP65" s="22">
        <f t="shared" si="90"/>
        <v>0</v>
      </c>
      <c r="AQ65" s="22">
        <f t="shared" si="91"/>
        <v>0</v>
      </c>
      <c r="AR65" s="22">
        <f t="shared" si="92"/>
        <v>0</v>
      </c>
      <c r="AS65" s="22">
        <f t="shared" si="93"/>
        <v>0</v>
      </c>
      <c r="AT65" s="22">
        <f t="shared" si="94"/>
        <v>0</v>
      </c>
      <c r="AU65" s="22">
        <f t="shared" si="32"/>
        <v>-192</v>
      </c>
      <c r="AV65" s="11">
        <f t="shared" si="33"/>
        <v>0</v>
      </c>
      <c r="AW65" s="11">
        <f t="shared" si="95"/>
        <v>0</v>
      </c>
      <c r="AX65" s="11">
        <f t="shared" si="96"/>
        <v>0</v>
      </c>
      <c r="AY65" s="11">
        <f t="shared" si="97"/>
        <v>0</v>
      </c>
      <c r="AZ65" s="11">
        <f t="shared" si="98"/>
        <v>0</v>
      </c>
      <c r="BA65" s="11">
        <f t="shared" si="99"/>
        <v>0</v>
      </c>
      <c r="BB65" s="12">
        <f t="shared" si="100"/>
        <v>0</v>
      </c>
      <c r="BC65" s="11">
        <f t="shared" si="40"/>
        <v>0</v>
      </c>
      <c r="BD65" s="11">
        <f t="shared" si="101"/>
        <v>0</v>
      </c>
      <c r="BE65" s="11">
        <f t="shared" si="41"/>
        <v>0</v>
      </c>
      <c r="BF65" s="22">
        <f t="shared" si="42"/>
        <v>0</v>
      </c>
      <c r="BG65" s="22">
        <f t="shared" si="102"/>
        <v>0</v>
      </c>
      <c r="BH65" s="22">
        <f t="shared" si="103"/>
        <v>0</v>
      </c>
      <c r="BI65" s="22">
        <f t="shared" si="104"/>
        <v>0</v>
      </c>
      <c r="BJ65" s="22">
        <f t="shared" si="105"/>
        <v>0</v>
      </c>
      <c r="BK65" s="22">
        <f t="shared" si="106"/>
        <v>0</v>
      </c>
      <c r="BL65" s="22">
        <f t="shared" si="120"/>
        <v>0</v>
      </c>
      <c r="BM65" s="22">
        <f t="shared" si="121"/>
        <v>0</v>
      </c>
      <c r="BN65" s="22">
        <f t="shared" si="49"/>
        <v>0</v>
      </c>
      <c r="BO65" s="22">
        <f t="shared" si="107"/>
        <v>0</v>
      </c>
      <c r="BP65" s="22">
        <f t="shared" si="108"/>
        <v>0</v>
      </c>
      <c r="BQ65" s="22">
        <f t="shared" si="109"/>
        <v>0</v>
      </c>
      <c r="BR65" s="22">
        <f t="shared" si="110"/>
        <v>0</v>
      </c>
      <c r="BS65" s="66" t="e">
        <f>VLOOKUP(V65,'AMS Tabelle Pauschalsätze'!A55:L154,8,TRUE)</f>
        <v>#N/A</v>
      </c>
      <c r="BT65" s="66" t="e">
        <f>VLOOKUP(V65,'AMS Tabelle Pauschalsätze'!A55:L154,7,TRUE)</f>
        <v>#N/A</v>
      </c>
      <c r="BU65" s="73" t="e">
        <f t="shared" si="111"/>
        <v>#N/A</v>
      </c>
      <c r="BV65" s="73" t="e">
        <f t="shared" si="112"/>
        <v>#N/A</v>
      </c>
      <c r="BW65" s="73" t="e">
        <f>VLOOKUP(V65,'AMS Tabelle Pauschalsätze'!A55:L154,10,TRUE)</f>
        <v>#N/A</v>
      </c>
      <c r="BX65" s="11">
        <f t="shared" si="122"/>
        <v>0</v>
      </c>
      <c r="BY65" s="65" t="e">
        <f t="shared" si="123"/>
        <v>#DIV/0!</v>
      </c>
      <c r="BZ65" s="73" t="e">
        <f t="shared" si="113"/>
        <v>#N/A</v>
      </c>
      <c r="CA65" s="110" t="e">
        <f t="shared" si="124"/>
        <v>#N/A</v>
      </c>
      <c r="CB65" s="22"/>
      <c r="CC65" s="28" t="e">
        <f t="shared" si="125"/>
        <v>#DIV/0!</v>
      </c>
      <c r="CD65" s="28" t="e">
        <f t="shared" si="114"/>
        <v>#N/A</v>
      </c>
      <c r="CE65" s="28" t="e">
        <f t="shared" si="115"/>
        <v>#DIV/0!</v>
      </c>
      <c r="CF65" s="11"/>
      <c r="CG65" s="22" t="e">
        <f t="shared" si="116"/>
        <v>#N/A</v>
      </c>
      <c r="CH65" s="22" t="e">
        <f t="shared" si="117"/>
        <v>#N/A</v>
      </c>
      <c r="CI65" s="22" t="e">
        <f t="shared" si="118"/>
        <v>#N/A</v>
      </c>
    </row>
    <row r="66" spans="1:87" x14ac:dyDescent="0.25">
      <c r="A66" s="11">
        <v>53</v>
      </c>
      <c r="B66" s="37"/>
      <c r="C66" s="37"/>
      <c r="D66" s="38"/>
      <c r="E66" s="109"/>
      <c r="F66" s="109"/>
      <c r="G66" s="109"/>
      <c r="H66" s="131" t="e">
        <f t="shared" si="63"/>
        <v>#DIV/0!</v>
      </c>
      <c r="I66" s="20"/>
      <c r="J66" s="93">
        <f t="shared" si="64"/>
        <v>0</v>
      </c>
      <c r="K66" s="31" t="e">
        <f t="shared" si="65"/>
        <v>#N/A</v>
      </c>
      <c r="L66" s="101" t="e">
        <f t="shared" si="66"/>
        <v>#N/A</v>
      </c>
      <c r="M66" s="32" t="e">
        <f t="shared" si="67"/>
        <v>#N/A</v>
      </c>
      <c r="N66" s="31" t="e">
        <f t="shared" si="68"/>
        <v>#N/A</v>
      </c>
      <c r="O66" s="33"/>
      <c r="P66" s="31">
        <f t="shared" si="69"/>
        <v>0</v>
      </c>
      <c r="Q66" s="31">
        <f t="shared" si="70"/>
        <v>0</v>
      </c>
      <c r="R66" s="34" t="e">
        <f t="shared" si="71"/>
        <v>#DIV/0!</v>
      </c>
      <c r="S66" s="34" t="e">
        <f t="shared" si="72"/>
        <v>#N/A</v>
      </c>
      <c r="T66" s="31" t="e">
        <f t="shared" si="73"/>
        <v>#DIV/0!</v>
      </c>
      <c r="U66" s="21"/>
      <c r="V66" s="21">
        <f t="shared" si="119"/>
        <v>0</v>
      </c>
      <c r="W66" s="11">
        <f t="shared" si="10"/>
        <v>0</v>
      </c>
      <c r="X66" s="11">
        <f t="shared" si="11"/>
        <v>0</v>
      </c>
      <c r="Y66" s="11">
        <f t="shared" si="74"/>
        <v>0</v>
      </c>
      <c r="Z66" s="22">
        <f t="shared" si="13"/>
        <v>0</v>
      </c>
      <c r="AA66" s="23">
        <f t="shared" si="75"/>
        <v>0</v>
      </c>
      <c r="AB66" s="24">
        <f t="shared" si="76"/>
        <v>0</v>
      </c>
      <c r="AC66" s="23">
        <f t="shared" si="77"/>
        <v>0</v>
      </c>
      <c r="AD66" s="25" t="e">
        <f t="shared" si="78"/>
        <v>#DIV/0!</v>
      </c>
      <c r="AE66" s="25" t="e">
        <f t="shared" si="79"/>
        <v>#DIV/0!</v>
      </c>
      <c r="AF66" s="11">
        <f t="shared" si="80"/>
        <v>0</v>
      </c>
      <c r="AG66" s="65">
        <f t="shared" si="81"/>
        <v>0</v>
      </c>
      <c r="AH66" s="65">
        <f t="shared" si="82"/>
        <v>0</v>
      </c>
      <c r="AI66" s="26">
        <f t="shared" si="83"/>
        <v>0.9</v>
      </c>
      <c r="AJ66" s="26">
        <f t="shared" si="84"/>
        <v>0</v>
      </c>
      <c r="AK66" s="26">
        <f t="shared" si="85"/>
        <v>0</v>
      </c>
      <c r="AL66" s="26">
        <f t="shared" si="86"/>
        <v>0</v>
      </c>
      <c r="AM66" s="26">
        <f t="shared" si="87"/>
        <v>0</v>
      </c>
      <c r="AN66" s="27">
        <f t="shared" si="88"/>
        <v>0.9</v>
      </c>
      <c r="AO66" s="22">
        <f t="shared" si="89"/>
        <v>0</v>
      </c>
      <c r="AP66" s="22">
        <f t="shared" si="90"/>
        <v>0</v>
      </c>
      <c r="AQ66" s="22">
        <f t="shared" si="91"/>
        <v>0</v>
      </c>
      <c r="AR66" s="22">
        <f t="shared" si="92"/>
        <v>0</v>
      </c>
      <c r="AS66" s="22">
        <f t="shared" si="93"/>
        <v>0</v>
      </c>
      <c r="AT66" s="22">
        <f t="shared" si="94"/>
        <v>0</v>
      </c>
      <c r="AU66" s="22">
        <f t="shared" si="32"/>
        <v>-192</v>
      </c>
      <c r="AV66" s="11">
        <f t="shared" si="33"/>
        <v>0</v>
      </c>
      <c r="AW66" s="11">
        <f t="shared" si="95"/>
        <v>0</v>
      </c>
      <c r="AX66" s="11">
        <f t="shared" si="96"/>
        <v>0</v>
      </c>
      <c r="AY66" s="11">
        <f t="shared" si="97"/>
        <v>0</v>
      </c>
      <c r="AZ66" s="11">
        <f t="shared" si="98"/>
        <v>0</v>
      </c>
      <c r="BA66" s="11">
        <f t="shared" si="99"/>
        <v>0</v>
      </c>
      <c r="BB66" s="12">
        <f t="shared" si="100"/>
        <v>0</v>
      </c>
      <c r="BC66" s="11">
        <f t="shared" si="40"/>
        <v>0</v>
      </c>
      <c r="BD66" s="11">
        <f t="shared" si="101"/>
        <v>0</v>
      </c>
      <c r="BE66" s="11">
        <f t="shared" si="41"/>
        <v>0</v>
      </c>
      <c r="BF66" s="22">
        <f t="shared" si="42"/>
        <v>0</v>
      </c>
      <c r="BG66" s="22">
        <f t="shared" si="102"/>
        <v>0</v>
      </c>
      <c r="BH66" s="22">
        <f t="shared" si="103"/>
        <v>0</v>
      </c>
      <c r="BI66" s="22">
        <f t="shared" si="104"/>
        <v>0</v>
      </c>
      <c r="BJ66" s="22">
        <f t="shared" si="105"/>
        <v>0</v>
      </c>
      <c r="BK66" s="22">
        <f t="shared" si="106"/>
        <v>0</v>
      </c>
      <c r="BL66" s="22">
        <f t="shared" si="120"/>
        <v>0</v>
      </c>
      <c r="BM66" s="22">
        <f t="shared" si="121"/>
        <v>0</v>
      </c>
      <c r="BN66" s="22">
        <f t="shared" si="49"/>
        <v>0</v>
      </c>
      <c r="BO66" s="22">
        <f t="shared" si="107"/>
        <v>0</v>
      </c>
      <c r="BP66" s="22">
        <f t="shared" si="108"/>
        <v>0</v>
      </c>
      <c r="BQ66" s="22">
        <f t="shared" si="109"/>
        <v>0</v>
      </c>
      <c r="BR66" s="22">
        <f t="shared" si="110"/>
        <v>0</v>
      </c>
      <c r="BS66" s="66" t="e">
        <f>VLOOKUP(V66,'AMS Tabelle Pauschalsätze'!A56:L155,8,TRUE)</f>
        <v>#N/A</v>
      </c>
      <c r="BT66" s="66" t="e">
        <f>VLOOKUP(V66,'AMS Tabelle Pauschalsätze'!A56:L155,7,TRUE)</f>
        <v>#N/A</v>
      </c>
      <c r="BU66" s="73" t="e">
        <f t="shared" si="111"/>
        <v>#N/A</v>
      </c>
      <c r="BV66" s="73" t="e">
        <f t="shared" si="112"/>
        <v>#N/A</v>
      </c>
      <c r="BW66" s="73" t="e">
        <f>VLOOKUP(V66,'AMS Tabelle Pauschalsätze'!A56:L155,10,TRUE)</f>
        <v>#N/A</v>
      </c>
      <c r="BX66" s="11">
        <f t="shared" si="122"/>
        <v>0</v>
      </c>
      <c r="BY66" s="65" t="e">
        <f t="shared" si="123"/>
        <v>#DIV/0!</v>
      </c>
      <c r="BZ66" s="73" t="e">
        <f t="shared" si="113"/>
        <v>#N/A</v>
      </c>
      <c r="CA66" s="110" t="e">
        <f t="shared" si="124"/>
        <v>#N/A</v>
      </c>
      <c r="CB66" s="22"/>
      <c r="CC66" s="28" t="e">
        <f t="shared" si="125"/>
        <v>#DIV/0!</v>
      </c>
      <c r="CD66" s="28" t="e">
        <f t="shared" si="114"/>
        <v>#N/A</v>
      </c>
      <c r="CE66" s="28" t="e">
        <f t="shared" si="115"/>
        <v>#DIV/0!</v>
      </c>
      <c r="CF66" s="11"/>
      <c r="CG66" s="22" t="e">
        <f t="shared" si="116"/>
        <v>#N/A</v>
      </c>
      <c r="CH66" s="22" t="e">
        <f t="shared" si="117"/>
        <v>#N/A</v>
      </c>
      <c r="CI66" s="22" t="e">
        <f t="shared" si="118"/>
        <v>#N/A</v>
      </c>
    </row>
    <row r="67" spans="1:87" x14ac:dyDescent="0.25">
      <c r="A67" s="11">
        <v>54</v>
      </c>
      <c r="B67" s="37"/>
      <c r="C67" s="37"/>
      <c r="D67" s="38"/>
      <c r="E67" s="109"/>
      <c r="F67" s="109"/>
      <c r="G67" s="109"/>
      <c r="H67" s="131" t="e">
        <f t="shared" si="63"/>
        <v>#DIV/0!</v>
      </c>
      <c r="I67" s="20"/>
      <c r="J67" s="93">
        <f t="shared" si="64"/>
        <v>0</v>
      </c>
      <c r="K67" s="31" t="e">
        <f t="shared" si="65"/>
        <v>#N/A</v>
      </c>
      <c r="L67" s="101" t="e">
        <f t="shared" si="66"/>
        <v>#N/A</v>
      </c>
      <c r="M67" s="32" t="e">
        <f t="shared" si="67"/>
        <v>#N/A</v>
      </c>
      <c r="N67" s="31" t="e">
        <f t="shared" si="68"/>
        <v>#N/A</v>
      </c>
      <c r="O67" s="33"/>
      <c r="P67" s="31">
        <f t="shared" si="69"/>
        <v>0</v>
      </c>
      <c r="Q67" s="31">
        <f t="shared" si="70"/>
        <v>0</v>
      </c>
      <c r="R67" s="34" t="e">
        <f t="shared" si="71"/>
        <v>#DIV/0!</v>
      </c>
      <c r="S67" s="34" t="e">
        <f t="shared" si="72"/>
        <v>#N/A</v>
      </c>
      <c r="T67" s="31" t="e">
        <f t="shared" si="73"/>
        <v>#DIV/0!</v>
      </c>
      <c r="U67" s="21"/>
      <c r="V67" s="21">
        <f t="shared" si="119"/>
        <v>0</v>
      </c>
      <c r="W67" s="11">
        <f t="shared" si="10"/>
        <v>0</v>
      </c>
      <c r="X67" s="11">
        <f t="shared" si="11"/>
        <v>0</v>
      </c>
      <c r="Y67" s="11">
        <f t="shared" si="74"/>
        <v>0</v>
      </c>
      <c r="Z67" s="22">
        <f t="shared" si="13"/>
        <v>0</v>
      </c>
      <c r="AA67" s="23">
        <f t="shared" si="75"/>
        <v>0</v>
      </c>
      <c r="AB67" s="24">
        <f t="shared" si="76"/>
        <v>0</v>
      </c>
      <c r="AC67" s="23">
        <f t="shared" si="77"/>
        <v>0</v>
      </c>
      <c r="AD67" s="25" t="e">
        <f t="shared" si="78"/>
        <v>#DIV/0!</v>
      </c>
      <c r="AE67" s="25" t="e">
        <f t="shared" si="79"/>
        <v>#DIV/0!</v>
      </c>
      <c r="AF67" s="11">
        <f t="shared" si="80"/>
        <v>0</v>
      </c>
      <c r="AG67" s="65">
        <f t="shared" si="81"/>
        <v>0</v>
      </c>
      <c r="AH67" s="65">
        <f t="shared" si="82"/>
        <v>0</v>
      </c>
      <c r="AI67" s="26">
        <f t="shared" si="83"/>
        <v>0.9</v>
      </c>
      <c r="AJ67" s="26">
        <f t="shared" si="84"/>
        <v>0</v>
      </c>
      <c r="AK67" s="26">
        <f t="shared" si="85"/>
        <v>0</v>
      </c>
      <c r="AL67" s="26">
        <f t="shared" si="86"/>
        <v>0</v>
      </c>
      <c r="AM67" s="26">
        <f t="shared" si="87"/>
        <v>0</v>
      </c>
      <c r="AN67" s="27">
        <f t="shared" si="88"/>
        <v>0.9</v>
      </c>
      <c r="AO67" s="22">
        <f t="shared" si="89"/>
        <v>0</v>
      </c>
      <c r="AP67" s="22">
        <f t="shared" si="90"/>
        <v>0</v>
      </c>
      <c r="AQ67" s="22">
        <f t="shared" si="91"/>
        <v>0</v>
      </c>
      <c r="AR67" s="22">
        <f t="shared" si="92"/>
        <v>0</v>
      </c>
      <c r="AS67" s="22">
        <f t="shared" si="93"/>
        <v>0</v>
      </c>
      <c r="AT67" s="22">
        <f t="shared" si="94"/>
        <v>0</v>
      </c>
      <c r="AU67" s="22">
        <f t="shared" si="32"/>
        <v>-192</v>
      </c>
      <c r="AV67" s="11">
        <f t="shared" si="33"/>
        <v>0</v>
      </c>
      <c r="AW67" s="11">
        <f t="shared" si="95"/>
        <v>0</v>
      </c>
      <c r="AX67" s="11">
        <f t="shared" si="96"/>
        <v>0</v>
      </c>
      <c r="AY67" s="11">
        <f t="shared" si="97"/>
        <v>0</v>
      </c>
      <c r="AZ67" s="11">
        <f t="shared" si="98"/>
        <v>0</v>
      </c>
      <c r="BA67" s="11">
        <f t="shared" si="99"/>
        <v>0</v>
      </c>
      <c r="BB67" s="12">
        <f t="shared" si="100"/>
        <v>0</v>
      </c>
      <c r="BC67" s="11">
        <f t="shared" si="40"/>
        <v>0</v>
      </c>
      <c r="BD67" s="11">
        <f t="shared" si="101"/>
        <v>0</v>
      </c>
      <c r="BE67" s="11">
        <f t="shared" si="41"/>
        <v>0</v>
      </c>
      <c r="BF67" s="22">
        <f t="shared" si="42"/>
        <v>0</v>
      </c>
      <c r="BG67" s="22">
        <f t="shared" si="102"/>
        <v>0</v>
      </c>
      <c r="BH67" s="22">
        <f t="shared" si="103"/>
        <v>0</v>
      </c>
      <c r="BI67" s="22">
        <f t="shared" si="104"/>
        <v>0</v>
      </c>
      <c r="BJ67" s="22">
        <f t="shared" si="105"/>
        <v>0</v>
      </c>
      <c r="BK67" s="22">
        <f t="shared" si="106"/>
        <v>0</v>
      </c>
      <c r="BL67" s="22">
        <f t="shared" si="120"/>
        <v>0</v>
      </c>
      <c r="BM67" s="22">
        <f t="shared" si="121"/>
        <v>0</v>
      </c>
      <c r="BN67" s="22">
        <f t="shared" si="49"/>
        <v>0</v>
      </c>
      <c r="BO67" s="22">
        <f t="shared" si="107"/>
        <v>0</v>
      </c>
      <c r="BP67" s="22">
        <f t="shared" si="108"/>
        <v>0</v>
      </c>
      <c r="BQ67" s="22">
        <f t="shared" si="109"/>
        <v>0</v>
      </c>
      <c r="BR67" s="22">
        <f t="shared" si="110"/>
        <v>0</v>
      </c>
      <c r="BS67" s="66" t="e">
        <f>VLOOKUP(V67,'AMS Tabelle Pauschalsätze'!A57:L156,8,TRUE)</f>
        <v>#N/A</v>
      </c>
      <c r="BT67" s="66" t="e">
        <f>VLOOKUP(V67,'AMS Tabelle Pauschalsätze'!A57:L156,7,TRUE)</f>
        <v>#N/A</v>
      </c>
      <c r="BU67" s="73" t="e">
        <f t="shared" si="111"/>
        <v>#N/A</v>
      </c>
      <c r="BV67" s="73" t="e">
        <f t="shared" si="112"/>
        <v>#N/A</v>
      </c>
      <c r="BW67" s="73" t="e">
        <f>VLOOKUP(V67,'AMS Tabelle Pauschalsätze'!A57:L156,10,TRUE)</f>
        <v>#N/A</v>
      </c>
      <c r="BX67" s="11">
        <f t="shared" si="122"/>
        <v>0</v>
      </c>
      <c r="BY67" s="65" t="e">
        <f t="shared" si="123"/>
        <v>#DIV/0!</v>
      </c>
      <c r="BZ67" s="73" t="e">
        <f t="shared" si="113"/>
        <v>#N/A</v>
      </c>
      <c r="CA67" s="110" t="e">
        <f t="shared" si="124"/>
        <v>#N/A</v>
      </c>
      <c r="CB67" s="22"/>
      <c r="CC67" s="28" t="e">
        <f t="shared" si="125"/>
        <v>#DIV/0!</v>
      </c>
      <c r="CD67" s="28" t="e">
        <f t="shared" si="114"/>
        <v>#N/A</v>
      </c>
      <c r="CE67" s="28" t="e">
        <f t="shared" si="115"/>
        <v>#DIV/0!</v>
      </c>
      <c r="CF67" s="11"/>
      <c r="CG67" s="22" t="e">
        <f t="shared" si="116"/>
        <v>#N/A</v>
      </c>
      <c r="CH67" s="22" t="e">
        <f t="shared" si="117"/>
        <v>#N/A</v>
      </c>
      <c r="CI67" s="22" t="e">
        <f t="shared" si="118"/>
        <v>#N/A</v>
      </c>
    </row>
    <row r="68" spans="1:87" x14ac:dyDescent="0.25">
      <c r="A68" s="11">
        <v>55</v>
      </c>
      <c r="B68" s="37"/>
      <c r="C68" s="37"/>
      <c r="D68" s="38"/>
      <c r="E68" s="109"/>
      <c r="F68" s="109"/>
      <c r="G68" s="109"/>
      <c r="H68" s="131" t="e">
        <f t="shared" si="63"/>
        <v>#DIV/0!</v>
      </c>
      <c r="I68" s="20"/>
      <c r="J68" s="93">
        <f t="shared" si="64"/>
        <v>0</v>
      </c>
      <c r="K68" s="31" t="e">
        <f t="shared" si="65"/>
        <v>#N/A</v>
      </c>
      <c r="L68" s="101" t="e">
        <f t="shared" si="66"/>
        <v>#N/A</v>
      </c>
      <c r="M68" s="32" t="e">
        <f t="shared" si="67"/>
        <v>#N/A</v>
      </c>
      <c r="N68" s="31" t="e">
        <f t="shared" si="68"/>
        <v>#N/A</v>
      </c>
      <c r="O68" s="33"/>
      <c r="P68" s="31">
        <f t="shared" si="69"/>
        <v>0</v>
      </c>
      <c r="Q68" s="31">
        <f t="shared" si="70"/>
        <v>0</v>
      </c>
      <c r="R68" s="34" t="e">
        <f t="shared" si="71"/>
        <v>#DIV/0!</v>
      </c>
      <c r="S68" s="34" t="e">
        <f t="shared" si="72"/>
        <v>#N/A</v>
      </c>
      <c r="T68" s="31" t="e">
        <f t="shared" si="73"/>
        <v>#DIV/0!</v>
      </c>
      <c r="U68" s="21"/>
      <c r="V68" s="21">
        <f t="shared" si="119"/>
        <v>0</v>
      </c>
      <c r="W68" s="11">
        <f t="shared" si="10"/>
        <v>0</v>
      </c>
      <c r="X68" s="11">
        <f t="shared" si="11"/>
        <v>0</v>
      </c>
      <c r="Y68" s="11">
        <f t="shared" si="74"/>
        <v>0</v>
      </c>
      <c r="Z68" s="22">
        <f t="shared" si="13"/>
        <v>0</v>
      </c>
      <c r="AA68" s="23">
        <f t="shared" si="75"/>
        <v>0</v>
      </c>
      <c r="AB68" s="24">
        <f t="shared" si="76"/>
        <v>0</v>
      </c>
      <c r="AC68" s="23">
        <f t="shared" si="77"/>
        <v>0</v>
      </c>
      <c r="AD68" s="25" t="e">
        <f t="shared" si="78"/>
        <v>#DIV/0!</v>
      </c>
      <c r="AE68" s="25" t="e">
        <f t="shared" si="79"/>
        <v>#DIV/0!</v>
      </c>
      <c r="AF68" s="11">
        <f t="shared" si="80"/>
        <v>0</v>
      </c>
      <c r="AG68" s="65">
        <f t="shared" si="81"/>
        <v>0</v>
      </c>
      <c r="AH68" s="65">
        <f t="shared" si="82"/>
        <v>0</v>
      </c>
      <c r="AI68" s="26">
        <f t="shared" si="83"/>
        <v>0.9</v>
      </c>
      <c r="AJ68" s="26">
        <f t="shared" si="84"/>
        <v>0</v>
      </c>
      <c r="AK68" s="26">
        <f t="shared" si="85"/>
        <v>0</v>
      </c>
      <c r="AL68" s="26">
        <f t="shared" si="86"/>
        <v>0</v>
      </c>
      <c r="AM68" s="26">
        <f t="shared" si="87"/>
        <v>0</v>
      </c>
      <c r="AN68" s="27">
        <f t="shared" si="88"/>
        <v>0.9</v>
      </c>
      <c r="AO68" s="22">
        <f t="shared" si="89"/>
        <v>0</v>
      </c>
      <c r="AP68" s="22">
        <f t="shared" si="90"/>
        <v>0</v>
      </c>
      <c r="AQ68" s="22">
        <f t="shared" si="91"/>
        <v>0</v>
      </c>
      <c r="AR68" s="22">
        <f t="shared" si="92"/>
        <v>0</v>
      </c>
      <c r="AS68" s="22">
        <f t="shared" si="93"/>
        <v>0</v>
      </c>
      <c r="AT68" s="22">
        <f t="shared" si="94"/>
        <v>0</v>
      </c>
      <c r="AU68" s="22">
        <f t="shared" si="32"/>
        <v>-192</v>
      </c>
      <c r="AV68" s="11">
        <f t="shared" si="33"/>
        <v>0</v>
      </c>
      <c r="AW68" s="11">
        <f t="shared" si="95"/>
        <v>0</v>
      </c>
      <c r="AX68" s="11">
        <f t="shared" si="96"/>
        <v>0</v>
      </c>
      <c r="AY68" s="11">
        <f t="shared" si="97"/>
        <v>0</v>
      </c>
      <c r="AZ68" s="11">
        <f t="shared" si="98"/>
        <v>0</v>
      </c>
      <c r="BA68" s="11">
        <f t="shared" si="99"/>
        <v>0</v>
      </c>
      <c r="BB68" s="12">
        <f t="shared" si="100"/>
        <v>0</v>
      </c>
      <c r="BC68" s="11">
        <f t="shared" si="40"/>
        <v>0</v>
      </c>
      <c r="BD68" s="11">
        <f t="shared" si="101"/>
        <v>0</v>
      </c>
      <c r="BE68" s="11">
        <f t="shared" si="41"/>
        <v>0</v>
      </c>
      <c r="BF68" s="22">
        <f t="shared" si="42"/>
        <v>0</v>
      </c>
      <c r="BG68" s="22">
        <f t="shared" si="102"/>
        <v>0</v>
      </c>
      <c r="BH68" s="22">
        <f t="shared" si="103"/>
        <v>0</v>
      </c>
      <c r="BI68" s="22">
        <f t="shared" si="104"/>
        <v>0</v>
      </c>
      <c r="BJ68" s="22">
        <f t="shared" si="105"/>
        <v>0</v>
      </c>
      <c r="BK68" s="22">
        <f t="shared" si="106"/>
        <v>0</v>
      </c>
      <c r="BL68" s="22">
        <f t="shared" si="120"/>
        <v>0</v>
      </c>
      <c r="BM68" s="22">
        <f t="shared" si="121"/>
        <v>0</v>
      </c>
      <c r="BN68" s="22">
        <f t="shared" si="49"/>
        <v>0</v>
      </c>
      <c r="BO68" s="22">
        <f t="shared" si="107"/>
        <v>0</v>
      </c>
      <c r="BP68" s="22">
        <f t="shared" si="108"/>
        <v>0</v>
      </c>
      <c r="BQ68" s="22">
        <f t="shared" si="109"/>
        <v>0</v>
      </c>
      <c r="BR68" s="22">
        <f t="shared" si="110"/>
        <v>0</v>
      </c>
      <c r="BS68" s="66" t="e">
        <f>VLOOKUP(V68,'AMS Tabelle Pauschalsätze'!A58:L157,8,TRUE)</f>
        <v>#N/A</v>
      </c>
      <c r="BT68" s="66" t="e">
        <f>VLOOKUP(V68,'AMS Tabelle Pauschalsätze'!A58:L157,7,TRUE)</f>
        <v>#N/A</v>
      </c>
      <c r="BU68" s="73" t="e">
        <f t="shared" si="111"/>
        <v>#N/A</v>
      </c>
      <c r="BV68" s="73" t="e">
        <f t="shared" si="112"/>
        <v>#N/A</v>
      </c>
      <c r="BW68" s="73" t="e">
        <f>VLOOKUP(V68,'AMS Tabelle Pauschalsätze'!A58:L157,10,TRUE)</f>
        <v>#N/A</v>
      </c>
      <c r="BX68" s="11">
        <f t="shared" si="122"/>
        <v>0</v>
      </c>
      <c r="BY68" s="65" t="e">
        <f t="shared" si="123"/>
        <v>#DIV/0!</v>
      </c>
      <c r="BZ68" s="73" t="e">
        <f t="shared" si="113"/>
        <v>#N/A</v>
      </c>
      <c r="CA68" s="110" t="e">
        <f t="shared" si="124"/>
        <v>#N/A</v>
      </c>
      <c r="CB68" s="22"/>
      <c r="CC68" s="28" t="e">
        <f t="shared" si="125"/>
        <v>#DIV/0!</v>
      </c>
      <c r="CD68" s="28" t="e">
        <f t="shared" si="114"/>
        <v>#N/A</v>
      </c>
      <c r="CE68" s="28" t="e">
        <f t="shared" si="115"/>
        <v>#DIV/0!</v>
      </c>
      <c r="CF68" s="11"/>
      <c r="CG68" s="22" t="e">
        <f t="shared" si="116"/>
        <v>#N/A</v>
      </c>
      <c r="CH68" s="22" t="e">
        <f t="shared" si="117"/>
        <v>#N/A</v>
      </c>
      <c r="CI68" s="22" t="e">
        <f t="shared" si="118"/>
        <v>#N/A</v>
      </c>
    </row>
    <row r="69" spans="1:87" x14ac:dyDescent="0.25">
      <c r="A69" s="11">
        <v>56</v>
      </c>
      <c r="B69" s="37"/>
      <c r="C69" s="37"/>
      <c r="D69" s="38"/>
      <c r="E69" s="109"/>
      <c r="F69" s="109"/>
      <c r="G69" s="109"/>
      <c r="H69" s="131" t="e">
        <f t="shared" si="63"/>
        <v>#DIV/0!</v>
      </c>
      <c r="I69" s="20"/>
      <c r="J69" s="93">
        <f t="shared" si="64"/>
        <v>0</v>
      </c>
      <c r="K69" s="31" t="e">
        <f t="shared" si="65"/>
        <v>#N/A</v>
      </c>
      <c r="L69" s="101" t="e">
        <f t="shared" si="66"/>
        <v>#N/A</v>
      </c>
      <c r="M69" s="32" t="e">
        <f t="shared" si="67"/>
        <v>#N/A</v>
      </c>
      <c r="N69" s="31" t="e">
        <f t="shared" si="68"/>
        <v>#N/A</v>
      </c>
      <c r="O69" s="33"/>
      <c r="P69" s="31">
        <f t="shared" si="69"/>
        <v>0</v>
      </c>
      <c r="Q69" s="31">
        <f t="shared" si="70"/>
        <v>0</v>
      </c>
      <c r="R69" s="34" t="e">
        <f t="shared" si="71"/>
        <v>#DIV/0!</v>
      </c>
      <c r="S69" s="34" t="e">
        <f t="shared" si="72"/>
        <v>#N/A</v>
      </c>
      <c r="T69" s="31" t="e">
        <f t="shared" si="73"/>
        <v>#DIV/0!</v>
      </c>
      <c r="U69" s="21"/>
      <c r="V69" s="21">
        <f t="shared" si="119"/>
        <v>0</v>
      </c>
      <c r="W69" s="11">
        <f t="shared" si="10"/>
        <v>0</v>
      </c>
      <c r="X69" s="11">
        <f t="shared" si="11"/>
        <v>0</v>
      </c>
      <c r="Y69" s="11">
        <f t="shared" si="74"/>
        <v>0</v>
      </c>
      <c r="Z69" s="22">
        <f t="shared" si="13"/>
        <v>0</v>
      </c>
      <c r="AA69" s="23">
        <f t="shared" si="75"/>
        <v>0</v>
      </c>
      <c r="AB69" s="24">
        <f t="shared" si="76"/>
        <v>0</v>
      </c>
      <c r="AC69" s="23">
        <f t="shared" si="77"/>
        <v>0</v>
      </c>
      <c r="AD69" s="25" t="e">
        <f t="shared" si="78"/>
        <v>#DIV/0!</v>
      </c>
      <c r="AE69" s="25" t="e">
        <f t="shared" si="79"/>
        <v>#DIV/0!</v>
      </c>
      <c r="AF69" s="11">
        <f t="shared" si="80"/>
        <v>0</v>
      </c>
      <c r="AG69" s="65">
        <f t="shared" si="81"/>
        <v>0</v>
      </c>
      <c r="AH69" s="65">
        <f t="shared" si="82"/>
        <v>0</v>
      </c>
      <c r="AI69" s="26">
        <f t="shared" si="83"/>
        <v>0.9</v>
      </c>
      <c r="AJ69" s="26">
        <f t="shared" si="84"/>
        <v>0</v>
      </c>
      <c r="AK69" s="26">
        <f t="shared" si="85"/>
        <v>0</v>
      </c>
      <c r="AL69" s="26">
        <f t="shared" si="86"/>
        <v>0</v>
      </c>
      <c r="AM69" s="26">
        <f t="shared" si="87"/>
        <v>0</v>
      </c>
      <c r="AN69" s="27">
        <f t="shared" si="88"/>
        <v>0.9</v>
      </c>
      <c r="AO69" s="22">
        <f t="shared" si="89"/>
        <v>0</v>
      </c>
      <c r="AP69" s="22">
        <f t="shared" si="90"/>
        <v>0</v>
      </c>
      <c r="AQ69" s="22">
        <f t="shared" si="91"/>
        <v>0</v>
      </c>
      <c r="AR69" s="22">
        <f t="shared" si="92"/>
        <v>0</v>
      </c>
      <c r="AS69" s="22">
        <f t="shared" si="93"/>
        <v>0</v>
      </c>
      <c r="AT69" s="22">
        <f t="shared" si="94"/>
        <v>0</v>
      </c>
      <c r="AU69" s="22">
        <f t="shared" si="32"/>
        <v>-192</v>
      </c>
      <c r="AV69" s="11">
        <f t="shared" si="33"/>
        <v>0</v>
      </c>
      <c r="AW69" s="11">
        <f t="shared" si="95"/>
        <v>0</v>
      </c>
      <c r="AX69" s="11">
        <f t="shared" si="96"/>
        <v>0</v>
      </c>
      <c r="AY69" s="11">
        <f t="shared" si="97"/>
        <v>0</v>
      </c>
      <c r="AZ69" s="11">
        <f t="shared" si="98"/>
        <v>0</v>
      </c>
      <c r="BA69" s="11">
        <f t="shared" si="99"/>
        <v>0</v>
      </c>
      <c r="BB69" s="12">
        <f t="shared" si="100"/>
        <v>0</v>
      </c>
      <c r="BC69" s="11">
        <f t="shared" si="40"/>
        <v>0</v>
      </c>
      <c r="BD69" s="11">
        <f t="shared" si="101"/>
        <v>0</v>
      </c>
      <c r="BE69" s="11">
        <f t="shared" si="41"/>
        <v>0</v>
      </c>
      <c r="BF69" s="22">
        <f t="shared" si="42"/>
        <v>0</v>
      </c>
      <c r="BG69" s="22">
        <f t="shared" si="102"/>
        <v>0</v>
      </c>
      <c r="BH69" s="22">
        <f t="shared" si="103"/>
        <v>0</v>
      </c>
      <c r="BI69" s="22">
        <f t="shared" si="104"/>
        <v>0</v>
      </c>
      <c r="BJ69" s="22">
        <f t="shared" si="105"/>
        <v>0</v>
      </c>
      <c r="BK69" s="22">
        <f t="shared" si="106"/>
        <v>0</v>
      </c>
      <c r="BL69" s="22">
        <f t="shared" si="120"/>
        <v>0</v>
      </c>
      <c r="BM69" s="22">
        <f t="shared" si="121"/>
        <v>0</v>
      </c>
      <c r="BN69" s="22">
        <f t="shared" si="49"/>
        <v>0</v>
      </c>
      <c r="BO69" s="22">
        <f t="shared" si="107"/>
        <v>0</v>
      </c>
      <c r="BP69" s="22">
        <f t="shared" si="108"/>
        <v>0</v>
      </c>
      <c r="BQ69" s="22">
        <f t="shared" si="109"/>
        <v>0</v>
      </c>
      <c r="BR69" s="22">
        <f t="shared" si="110"/>
        <v>0</v>
      </c>
      <c r="BS69" s="66" t="e">
        <f>VLOOKUP(V69,'AMS Tabelle Pauschalsätze'!A59:L158,8,TRUE)</f>
        <v>#N/A</v>
      </c>
      <c r="BT69" s="66" t="e">
        <f>VLOOKUP(V69,'AMS Tabelle Pauschalsätze'!A59:L158,7,TRUE)</f>
        <v>#N/A</v>
      </c>
      <c r="BU69" s="73" t="e">
        <f t="shared" si="111"/>
        <v>#N/A</v>
      </c>
      <c r="BV69" s="73" t="e">
        <f t="shared" si="112"/>
        <v>#N/A</v>
      </c>
      <c r="BW69" s="73" t="e">
        <f>VLOOKUP(V69,'AMS Tabelle Pauschalsätze'!A59:L158,10,TRUE)</f>
        <v>#N/A</v>
      </c>
      <c r="BX69" s="11">
        <f t="shared" si="122"/>
        <v>0</v>
      </c>
      <c r="BY69" s="65" t="e">
        <f t="shared" si="123"/>
        <v>#DIV/0!</v>
      </c>
      <c r="BZ69" s="73" t="e">
        <f t="shared" si="113"/>
        <v>#N/A</v>
      </c>
      <c r="CA69" s="110" t="e">
        <f t="shared" si="124"/>
        <v>#N/A</v>
      </c>
      <c r="CB69" s="22"/>
      <c r="CC69" s="28" t="e">
        <f t="shared" si="125"/>
        <v>#DIV/0!</v>
      </c>
      <c r="CD69" s="28" t="e">
        <f t="shared" si="114"/>
        <v>#N/A</v>
      </c>
      <c r="CE69" s="28" t="e">
        <f t="shared" si="115"/>
        <v>#DIV/0!</v>
      </c>
      <c r="CF69" s="11"/>
      <c r="CG69" s="22" t="e">
        <f t="shared" si="116"/>
        <v>#N/A</v>
      </c>
      <c r="CH69" s="22" t="e">
        <f t="shared" si="117"/>
        <v>#N/A</v>
      </c>
      <c r="CI69" s="22" t="e">
        <f t="shared" si="118"/>
        <v>#N/A</v>
      </c>
    </row>
    <row r="70" spans="1:87" x14ac:dyDescent="0.25">
      <c r="A70" s="11">
        <v>57</v>
      </c>
      <c r="B70" s="37"/>
      <c r="C70" s="37"/>
      <c r="D70" s="38"/>
      <c r="E70" s="109"/>
      <c r="F70" s="109"/>
      <c r="G70" s="109"/>
      <c r="H70" s="131" t="e">
        <f t="shared" si="63"/>
        <v>#DIV/0!</v>
      </c>
      <c r="I70" s="20"/>
      <c r="J70" s="93">
        <f t="shared" si="64"/>
        <v>0</v>
      </c>
      <c r="K70" s="31" t="e">
        <f t="shared" si="65"/>
        <v>#N/A</v>
      </c>
      <c r="L70" s="101" t="e">
        <f t="shared" si="66"/>
        <v>#N/A</v>
      </c>
      <c r="M70" s="32" t="e">
        <f t="shared" si="67"/>
        <v>#N/A</v>
      </c>
      <c r="N70" s="31" t="e">
        <f t="shared" si="68"/>
        <v>#N/A</v>
      </c>
      <c r="O70" s="33"/>
      <c r="P70" s="31">
        <f t="shared" si="69"/>
        <v>0</v>
      </c>
      <c r="Q70" s="31">
        <f t="shared" si="70"/>
        <v>0</v>
      </c>
      <c r="R70" s="34" t="e">
        <f t="shared" si="71"/>
        <v>#DIV/0!</v>
      </c>
      <c r="S70" s="34" t="e">
        <f t="shared" si="72"/>
        <v>#N/A</v>
      </c>
      <c r="T70" s="31" t="e">
        <f t="shared" si="73"/>
        <v>#DIV/0!</v>
      </c>
      <c r="U70" s="21"/>
      <c r="V70" s="21">
        <f t="shared" si="119"/>
        <v>0</v>
      </c>
      <c r="W70" s="11">
        <f t="shared" si="10"/>
        <v>0</v>
      </c>
      <c r="X70" s="11">
        <f t="shared" si="11"/>
        <v>0</v>
      </c>
      <c r="Y70" s="11">
        <f t="shared" si="74"/>
        <v>0</v>
      </c>
      <c r="Z70" s="22">
        <f t="shared" si="13"/>
        <v>0</v>
      </c>
      <c r="AA70" s="23">
        <f t="shared" si="75"/>
        <v>0</v>
      </c>
      <c r="AB70" s="24">
        <f t="shared" si="76"/>
        <v>0</v>
      </c>
      <c r="AC70" s="23">
        <f t="shared" si="77"/>
        <v>0</v>
      </c>
      <c r="AD70" s="25" t="e">
        <f t="shared" si="78"/>
        <v>#DIV/0!</v>
      </c>
      <c r="AE70" s="25" t="e">
        <f t="shared" si="79"/>
        <v>#DIV/0!</v>
      </c>
      <c r="AF70" s="11">
        <f t="shared" si="80"/>
        <v>0</v>
      </c>
      <c r="AG70" s="65">
        <f t="shared" si="81"/>
        <v>0</v>
      </c>
      <c r="AH70" s="65">
        <f t="shared" si="82"/>
        <v>0</v>
      </c>
      <c r="AI70" s="26">
        <f t="shared" si="83"/>
        <v>0.9</v>
      </c>
      <c r="AJ70" s="26">
        <f t="shared" si="84"/>
        <v>0</v>
      </c>
      <c r="AK70" s="26">
        <f t="shared" si="85"/>
        <v>0</v>
      </c>
      <c r="AL70" s="26">
        <f t="shared" si="86"/>
        <v>0</v>
      </c>
      <c r="AM70" s="26">
        <f t="shared" si="87"/>
        <v>0</v>
      </c>
      <c r="AN70" s="27">
        <f t="shared" si="88"/>
        <v>0.9</v>
      </c>
      <c r="AO70" s="22">
        <f t="shared" si="89"/>
        <v>0</v>
      </c>
      <c r="AP70" s="22">
        <f t="shared" si="90"/>
        <v>0</v>
      </c>
      <c r="AQ70" s="22">
        <f t="shared" si="91"/>
        <v>0</v>
      </c>
      <c r="AR70" s="22">
        <f t="shared" si="92"/>
        <v>0</v>
      </c>
      <c r="AS70" s="22">
        <f t="shared" si="93"/>
        <v>0</v>
      </c>
      <c r="AT70" s="22">
        <f t="shared" si="94"/>
        <v>0</v>
      </c>
      <c r="AU70" s="22">
        <f t="shared" si="32"/>
        <v>-192</v>
      </c>
      <c r="AV70" s="11">
        <f t="shared" si="33"/>
        <v>0</v>
      </c>
      <c r="AW70" s="11">
        <f t="shared" si="95"/>
        <v>0</v>
      </c>
      <c r="AX70" s="11">
        <f t="shared" si="96"/>
        <v>0</v>
      </c>
      <c r="AY70" s="11">
        <f t="shared" si="97"/>
        <v>0</v>
      </c>
      <c r="AZ70" s="11">
        <f t="shared" si="98"/>
        <v>0</v>
      </c>
      <c r="BA70" s="11">
        <f t="shared" si="99"/>
        <v>0</v>
      </c>
      <c r="BB70" s="12">
        <f t="shared" si="100"/>
        <v>0</v>
      </c>
      <c r="BC70" s="11">
        <f t="shared" si="40"/>
        <v>0</v>
      </c>
      <c r="BD70" s="11">
        <f t="shared" si="101"/>
        <v>0</v>
      </c>
      <c r="BE70" s="11">
        <f t="shared" si="41"/>
        <v>0</v>
      </c>
      <c r="BF70" s="22">
        <f t="shared" si="42"/>
        <v>0</v>
      </c>
      <c r="BG70" s="22">
        <f t="shared" si="102"/>
        <v>0</v>
      </c>
      <c r="BH70" s="22">
        <f t="shared" si="103"/>
        <v>0</v>
      </c>
      <c r="BI70" s="22">
        <f t="shared" si="104"/>
        <v>0</v>
      </c>
      <c r="BJ70" s="22">
        <f t="shared" si="105"/>
        <v>0</v>
      </c>
      <c r="BK70" s="22">
        <f t="shared" si="106"/>
        <v>0</v>
      </c>
      <c r="BL70" s="22">
        <f t="shared" si="120"/>
        <v>0</v>
      </c>
      <c r="BM70" s="22">
        <f t="shared" si="121"/>
        <v>0</v>
      </c>
      <c r="BN70" s="22">
        <f t="shared" si="49"/>
        <v>0</v>
      </c>
      <c r="BO70" s="22">
        <f t="shared" si="107"/>
        <v>0</v>
      </c>
      <c r="BP70" s="22">
        <f t="shared" si="108"/>
        <v>0</v>
      </c>
      <c r="BQ70" s="22">
        <f t="shared" si="109"/>
        <v>0</v>
      </c>
      <c r="BR70" s="22">
        <f t="shared" si="110"/>
        <v>0</v>
      </c>
      <c r="BS70" s="66" t="e">
        <f>VLOOKUP(V70,'AMS Tabelle Pauschalsätze'!A60:L159,8,TRUE)</f>
        <v>#N/A</v>
      </c>
      <c r="BT70" s="66" t="e">
        <f>VLOOKUP(V70,'AMS Tabelle Pauschalsätze'!A60:L159,7,TRUE)</f>
        <v>#N/A</v>
      </c>
      <c r="BU70" s="73" t="e">
        <f t="shared" si="111"/>
        <v>#N/A</v>
      </c>
      <c r="BV70" s="73" t="e">
        <f t="shared" si="112"/>
        <v>#N/A</v>
      </c>
      <c r="BW70" s="73" t="e">
        <f>VLOOKUP(V70,'AMS Tabelle Pauschalsätze'!A60:L159,10,TRUE)</f>
        <v>#N/A</v>
      </c>
      <c r="BX70" s="11">
        <f t="shared" si="122"/>
        <v>0</v>
      </c>
      <c r="BY70" s="65" t="e">
        <f t="shared" si="123"/>
        <v>#DIV/0!</v>
      </c>
      <c r="BZ70" s="73" t="e">
        <f t="shared" si="113"/>
        <v>#N/A</v>
      </c>
      <c r="CA70" s="110" t="e">
        <f t="shared" si="124"/>
        <v>#N/A</v>
      </c>
      <c r="CB70" s="22"/>
      <c r="CC70" s="28" t="e">
        <f t="shared" si="125"/>
        <v>#DIV/0!</v>
      </c>
      <c r="CD70" s="28" t="e">
        <f t="shared" si="114"/>
        <v>#N/A</v>
      </c>
      <c r="CE70" s="28" t="e">
        <f t="shared" si="115"/>
        <v>#DIV/0!</v>
      </c>
      <c r="CF70" s="11"/>
      <c r="CG70" s="22" t="e">
        <f t="shared" si="116"/>
        <v>#N/A</v>
      </c>
      <c r="CH70" s="22" t="e">
        <f t="shared" si="117"/>
        <v>#N/A</v>
      </c>
      <c r="CI70" s="22" t="e">
        <f t="shared" si="118"/>
        <v>#N/A</v>
      </c>
    </row>
    <row r="71" spans="1:87" x14ac:dyDescent="0.25">
      <c r="A71" s="11">
        <v>58</v>
      </c>
      <c r="B71" s="37"/>
      <c r="C71" s="37"/>
      <c r="D71" s="38"/>
      <c r="E71" s="109"/>
      <c r="F71" s="109"/>
      <c r="G71" s="109"/>
      <c r="H71" s="131" t="e">
        <f t="shared" si="63"/>
        <v>#DIV/0!</v>
      </c>
      <c r="I71" s="20"/>
      <c r="J71" s="93">
        <f t="shared" si="64"/>
        <v>0</v>
      </c>
      <c r="K71" s="31" t="e">
        <f t="shared" si="65"/>
        <v>#N/A</v>
      </c>
      <c r="L71" s="101" t="e">
        <f t="shared" si="66"/>
        <v>#N/A</v>
      </c>
      <c r="M71" s="32" t="e">
        <f t="shared" si="67"/>
        <v>#N/A</v>
      </c>
      <c r="N71" s="31" t="e">
        <f t="shared" si="68"/>
        <v>#N/A</v>
      </c>
      <c r="O71" s="33"/>
      <c r="P71" s="31">
        <f t="shared" si="69"/>
        <v>0</v>
      </c>
      <c r="Q71" s="31">
        <f t="shared" si="70"/>
        <v>0</v>
      </c>
      <c r="R71" s="34" t="e">
        <f t="shared" si="71"/>
        <v>#DIV/0!</v>
      </c>
      <c r="S71" s="34" t="e">
        <f t="shared" si="72"/>
        <v>#N/A</v>
      </c>
      <c r="T71" s="31" t="e">
        <f t="shared" si="73"/>
        <v>#DIV/0!</v>
      </c>
      <c r="U71" s="21"/>
      <c r="V71" s="21">
        <f t="shared" si="119"/>
        <v>0</v>
      </c>
      <c r="W71" s="11">
        <f t="shared" si="10"/>
        <v>0</v>
      </c>
      <c r="X71" s="11">
        <f t="shared" si="11"/>
        <v>0</v>
      </c>
      <c r="Y71" s="11">
        <f t="shared" si="74"/>
        <v>0</v>
      </c>
      <c r="Z71" s="22">
        <f t="shared" si="13"/>
        <v>0</v>
      </c>
      <c r="AA71" s="23">
        <f t="shared" si="75"/>
        <v>0</v>
      </c>
      <c r="AB71" s="24">
        <f t="shared" si="76"/>
        <v>0</v>
      </c>
      <c r="AC71" s="23">
        <f t="shared" si="77"/>
        <v>0</v>
      </c>
      <c r="AD71" s="25" t="e">
        <f t="shared" si="78"/>
        <v>#DIV/0!</v>
      </c>
      <c r="AE71" s="25" t="e">
        <f t="shared" si="79"/>
        <v>#DIV/0!</v>
      </c>
      <c r="AF71" s="11">
        <f t="shared" si="80"/>
        <v>0</v>
      </c>
      <c r="AG71" s="65">
        <f t="shared" si="81"/>
        <v>0</v>
      </c>
      <c r="AH71" s="65">
        <f t="shared" si="82"/>
        <v>0</v>
      </c>
      <c r="AI71" s="26">
        <f t="shared" si="83"/>
        <v>0.9</v>
      </c>
      <c r="AJ71" s="26">
        <f t="shared" si="84"/>
        <v>0</v>
      </c>
      <c r="AK71" s="26">
        <f t="shared" si="85"/>
        <v>0</v>
      </c>
      <c r="AL71" s="26">
        <f t="shared" si="86"/>
        <v>0</v>
      </c>
      <c r="AM71" s="26">
        <f t="shared" si="87"/>
        <v>0</v>
      </c>
      <c r="AN71" s="27">
        <f t="shared" si="88"/>
        <v>0.9</v>
      </c>
      <c r="AO71" s="22">
        <f t="shared" si="89"/>
        <v>0</v>
      </c>
      <c r="AP71" s="22">
        <f t="shared" si="90"/>
        <v>0</v>
      </c>
      <c r="AQ71" s="22">
        <f t="shared" si="91"/>
        <v>0</v>
      </c>
      <c r="AR71" s="22">
        <f t="shared" si="92"/>
        <v>0</v>
      </c>
      <c r="AS71" s="22">
        <f t="shared" si="93"/>
        <v>0</v>
      </c>
      <c r="AT71" s="22">
        <f t="shared" si="94"/>
        <v>0</v>
      </c>
      <c r="AU71" s="22">
        <f t="shared" si="32"/>
        <v>-192</v>
      </c>
      <c r="AV71" s="11">
        <f t="shared" si="33"/>
        <v>0</v>
      </c>
      <c r="AW71" s="11">
        <f t="shared" si="95"/>
        <v>0</v>
      </c>
      <c r="AX71" s="11">
        <f t="shared" si="96"/>
        <v>0</v>
      </c>
      <c r="AY71" s="11">
        <f t="shared" si="97"/>
        <v>0</v>
      </c>
      <c r="AZ71" s="11">
        <f t="shared" si="98"/>
        <v>0</v>
      </c>
      <c r="BA71" s="11">
        <f t="shared" si="99"/>
        <v>0</v>
      </c>
      <c r="BB71" s="12">
        <f t="shared" si="100"/>
        <v>0</v>
      </c>
      <c r="BC71" s="11">
        <f t="shared" si="40"/>
        <v>0</v>
      </c>
      <c r="BD71" s="11">
        <f t="shared" si="101"/>
        <v>0</v>
      </c>
      <c r="BE71" s="11">
        <f t="shared" si="41"/>
        <v>0</v>
      </c>
      <c r="BF71" s="22">
        <f t="shared" si="42"/>
        <v>0</v>
      </c>
      <c r="BG71" s="22">
        <f t="shared" si="102"/>
        <v>0</v>
      </c>
      <c r="BH71" s="22">
        <f t="shared" si="103"/>
        <v>0</v>
      </c>
      <c r="BI71" s="22">
        <f t="shared" si="104"/>
        <v>0</v>
      </c>
      <c r="BJ71" s="22">
        <f t="shared" si="105"/>
        <v>0</v>
      </c>
      <c r="BK71" s="22">
        <f t="shared" si="106"/>
        <v>0</v>
      </c>
      <c r="BL71" s="22">
        <f t="shared" si="120"/>
        <v>0</v>
      </c>
      <c r="BM71" s="22">
        <f t="shared" si="121"/>
        <v>0</v>
      </c>
      <c r="BN71" s="22">
        <f t="shared" si="49"/>
        <v>0</v>
      </c>
      <c r="BO71" s="22">
        <f t="shared" si="107"/>
        <v>0</v>
      </c>
      <c r="BP71" s="22">
        <f t="shared" si="108"/>
        <v>0</v>
      </c>
      <c r="BQ71" s="22">
        <f t="shared" si="109"/>
        <v>0</v>
      </c>
      <c r="BR71" s="22">
        <f t="shared" si="110"/>
        <v>0</v>
      </c>
      <c r="BS71" s="66" t="e">
        <f>VLOOKUP(V71,'AMS Tabelle Pauschalsätze'!A61:L160,8,TRUE)</f>
        <v>#N/A</v>
      </c>
      <c r="BT71" s="66" t="e">
        <f>VLOOKUP(V71,'AMS Tabelle Pauschalsätze'!A61:L160,7,TRUE)</f>
        <v>#N/A</v>
      </c>
      <c r="BU71" s="73" t="e">
        <f t="shared" si="111"/>
        <v>#N/A</v>
      </c>
      <c r="BV71" s="73" t="e">
        <f t="shared" si="112"/>
        <v>#N/A</v>
      </c>
      <c r="BW71" s="73" t="e">
        <f>VLOOKUP(V71,'AMS Tabelle Pauschalsätze'!A61:L160,10,TRUE)</f>
        <v>#N/A</v>
      </c>
      <c r="BX71" s="11">
        <f t="shared" si="122"/>
        <v>0</v>
      </c>
      <c r="BY71" s="65" t="e">
        <f t="shared" si="123"/>
        <v>#DIV/0!</v>
      </c>
      <c r="BZ71" s="73" t="e">
        <f t="shared" si="113"/>
        <v>#N/A</v>
      </c>
      <c r="CA71" s="110" t="e">
        <f t="shared" si="124"/>
        <v>#N/A</v>
      </c>
      <c r="CB71" s="22"/>
      <c r="CC71" s="28" t="e">
        <f t="shared" si="125"/>
        <v>#DIV/0!</v>
      </c>
      <c r="CD71" s="28" t="e">
        <f t="shared" si="114"/>
        <v>#N/A</v>
      </c>
      <c r="CE71" s="28" t="e">
        <f t="shared" si="115"/>
        <v>#DIV/0!</v>
      </c>
      <c r="CF71" s="11"/>
      <c r="CG71" s="22" t="e">
        <f t="shared" si="116"/>
        <v>#N/A</v>
      </c>
      <c r="CH71" s="22" t="e">
        <f t="shared" si="117"/>
        <v>#N/A</v>
      </c>
      <c r="CI71" s="22" t="e">
        <f t="shared" si="118"/>
        <v>#N/A</v>
      </c>
    </row>
    <row r="72" spans="1:87" x14ac:dyDescent="0.25">
      <c r="A72" s="11">
        <v>59</v>
      </c>
      <c r="B72" s="37"/>
      <c r="C72" s="37"/>
      <c r="D72" s="38"/>
      <c r="E72" s="109"/>
      <c r="F72" s="109"/>
      <c r="G72" s="109"/>
      <c r="H72" s="131" t="e">
        <f t="shared" si="63"/>
        <v>#DIV/0!</v>
      </c>
      <c r="I72" s="20"/>
      <c r="J72" s="93">
        <f t="shared" si="64"/>
        <v>0</v>
      </c>
      <c r="K72" s="31" t="e">
        <f t="shared" si="65"/>
        <v>#N/A</v>
      </c>
      <c r="L72" s="101" t="e">
        <f t="shared" si="66"/>
        <v>#N/A</v>
      </c>
      <c r="M72" s="32" t="e">
        <f t="shared" si="67"/>
        <v>#N/A</v>
      </c>
      <c r="N72" s="31" t="e">
        <f t="shared" si="68"/>
        <v>#N/A</v>
      </c>
      <c r="O72" s="33"/>
      <c r="P72" s="31">
        <f t="shared" si="69"/>
        <v>0</v>
      </c>
      <c r="Q72" s="31">
        <f t="shared" si="70"/>
        <v>0</v>
      </c>
      <c r="R72" s="34" t="e">
        <f t="shared" si="71"/>
        <v>#DIV/0!</v>
      </c>
      <c r="S72" s="34" t="e">
        <f t="shared" si="72"/>
        <v>#N/A</v>
      </c>
      <c r="T72" s="31" t="e">
        <f t="shared" si="73"/>
        <v>#DIV/0!</v>
      </c>
      <c r="U72" s="21"/>
      <c r="V72" s="21">
        <f t="shared" si="119"/>
        <v>0</v>
      </c>
      <c r="W72" s="11">
        <f t="shared" si="10"/>
        <v>0</v>
      </c>
      <c r="X72" s="11">
        <f t="shared" si="11"/>
        <v>0</v>
      </c>
      <c r="Y72" s="11">
        <f t="shared" si="74"/>
        <v>0</v>
      </c>
      <c r="Z72" s="22">
        <f t="shared" si="13"/>
        <v>0</v>
      </c>
      <c r="AA72" s="23">
        <f t="shared" si="75"/>
        <v>0</v>
      </c>
      <c r="AB72" s="24">
        <f t="shared" si="76"/>
        <v>0</v>
      </c>
      <c r="AC72" s="23">
        <f t="shared" si="77"/>
        <v>0</v>
      </c>
      <c r="AD72" s="25" t="e">
        <f t="shared" si="78"/>
        <v>#DIV/0!</v>
      </c>
      <c r="AE72" s="25" t="e">
        <f t="shared" si="79"/>
        <v>#DIV/0!</v>
      </c>
      <c r="AF72" s="11">
        <f t="shared" si="80"/>
        <v>0</v>
      </c>
      <c r="AG72" s="65">
        <f t="shared" si="81"/>
        <v>0</v>
      </c>
      <c r="AH72" s="65">
        <f t="shared" si="82"/>
        <v>0</v>
      </c>
      <c r="AI72" s="26">
        <f t="shared" si="83"/>
        <v>0.9</v>
      </c>
      <c r="AJ72" s="26">
        <f t="shared" si="84"/>
        <v>0</v>
      </c>
      <c r="AK72" s="26">
        <f t="shared" si="85"/>
        <v>0</v>
      </c>
      <c r="AL72" s="26">
        <f t="shared" si="86"/>
        <v>0</v>
      </c>
      <c r="AM72" s="26">
        <f t="shared" si="87"/>
        <v>0</v>
      </c>
      <c r="AN72" s="27">
        <f t="shared" si="88"/>
        <v>0.9</v>
      </c>
      <c r="AO72" s="22">
        <f t="shared" si="89"/>
        <v>0</v>
      </c>
      <c r="AP72" s="22">
        <f t="shared" si="90"/>
        <v>0</v>
      </c>
      <c r="AQ72" s="22">
        <f t="shared" si="91"/>
        <v>0</v>
      </c>
      <c r="AR72" s="22">
        <f t="shared" si="92"/>
        <v>0</v>
      </c>
      <c r="AS72" s="22">
        <f t="shared" si="93"/>
        <v>0</v>
      </c>
      <c r="AT72" s="22">
        <f t="shared" si="94"/>
        <v>0</v>
      </c>
      <c r="AU72" s="22">
        <f t="shared" si="32"/>
        <v>-192</v>
      </c>
      <c r="AV72" s="11">
        <f t="shared" si="33"/>
        <v>0</v>
      </c>
      <c r="AW72" s="11">
        <f t="shared" si="95"/>
        <v>0</v>
      </c>
      <c r="AX72" s="11">
        <f t="shared" si="96"/>
        <v>0</v>
      </c>
      <c r="AY72" s="11">
        <f t="shared" si="97"/>
        <v>0</v>
      </c>
      <c r="AZ72" s="11">
        <f t="shared" si="98"/>
        <v>0</v>
      </c>
      <c r="BA72" s="11">
        <f t="shared" si="99"/>
        <v>0</v>
      </c>
      <c r="BB72" s="12">
        <f t="shared" si="100"/>
        <v>0</v>
      </c>
      <c r="BC72" s="11">
        <f t="shared" si="40"/>
        <v>0</v>
      </c>
      <c r="BD72" s="11">
        <f t="shared" si="101"/>
        <v>0</v>
      </c>
      <c r="BE72" s="11">
        <f t="shared" si="41"/>
        <v>0</v>
      </c>
      <c r="BF72" s="22">
        <f t="shared" si="42"/>
        <v>0</v>
      </c>
      <c r="BG72" s="22">
        <f t="shared" si="102"/>
        <v>0</v>
      </c>
      <c r="BH72" s="22">
        <f t="shared" si="103"/>
        <v>0</v>
      </c>
      <c r="BI72" s="22">
        <f t="shared" si="104"/>
        <v>0</v>
      </c>
      <c r="BJ72" s="22">
        <f t="shared" si="105"/>
        <v>0</v>
      </c>
      <c r="BK72" s="22">
        <f t="shared" si="106"/>
        <v>0</v>
      </c>
      <c r="BL72" s="22">
        <f t="shared" si="120"/>
        <v>0</v>
      </c>
      <c r="BM72" s="22">
        <f t="shared" si="121"/>
        <v>0</v>
      </c>
      <c r="BN72" s="22">
        <f t="shared" si="49"/>
        <v>0</v>
      </c>
      <c r="BO72" s="22">
        <f t="shared" si="107"/>
        <v>0</v>
      </c>
      <c r="BP72" s="22">
        <f t="shared" si="108"/>
        <v>0</v>
      </c>
      <c r="BQ72" s="22">
        <f t="shared" si="109"/>
        <v>0</v>
      </c>
      <c r="BR72" s="22">
        <f t="shared" si="110"/>
        <v>0</v>
      </c>
      <c r="BS72" s="66" t="e">
        <f>VLOOKUP(V72,'AMS Tabelle Pauschalsätze'!A62:L161,8,TRUE)</f>
        <v>#N/A</v>
      </c>
      <c r="BT72" s="66" t="e">
        <f>VLOOKUP(V72,'AMS Tabelle Pauschalsätze'!A62:L161,7,TRUE)</f>
        <v>#N/A</v>
      </c>
      <c r="BU72" s="73" t="e">
        <f t="shared" si="111"/>
        <v>#N/A</v>
      </c>
      <c r="BV72" s="73" t="e">
        <f t="shared" si="112"/>
        <v>#N/A</v>
      </c>
      <c r="BW72" s="73" t="e">
        <f>VLOOKUP(V72,'AMS Tabelle Pauschalsätze'!A62:L161,10,TRUE)</f>
        <v>#N/A</v>
      </c>
      <c r="BX72" s="11">
        <f t="shared" si="122"/>
        <v>0</v>
      </c>
      <c r="BY72" s="65" t="e">
        <f t="shared" si="123"/>
        <v>#DIV/0!</v>
      </c>
      <c r="BZ72" s="73" t="e">
        <f t="shared" si="113"/>
        <v>#N/A</v>
      </c>
      <c r="CA72" s="110" t="e">
        <f t="shared" si="124"/>
        <v>#N/A</v>
      </c>
      <c r="CB72" s="22"/>
      <c r="CC72" s="28" t="e">
        <f t="shared" si="125"/>
        <v>#DIV/0!</v>
      </c>
      <c r="CD72" s="28" t="e">
        <f t="shared" si="114"/>
        <v>#N/A</v>
      </c>
      <c r="CE72" s="28" t="e">
        <f t="shared" si="115"/>
        <v>#DIV/0!</v>
      </c>
      <c r="CF72" s="11"/>
      <c r="CG72" s="22" t="e">
        <f t="shared" si="116"/>
        <v>#N/A</v>
      </c>
      <c r="CH72" s="22" t="e">
        <f t="shared" si="117"/>
        <v>#N/A</v>
      </c>
      <c r="CI72" s="22" t="e">
        <f t="shared" si="118"/>
        <v>#N/A</v>
      </c>
    </row>
    <row r="73" spans="1:87" x14ac:dyDescent="0.25">
      <c r="A73" s="11">
        <v>60</v>
      </c>
      <c r="B73" s="37"/>
      <c r="C73" s="37"/>
      <c r="D73" s="38"/>
      <c r="E73" s="109"/>
      <c r="F73" s="109"/>
      <c r="G73" s="109"/>
      <c r="H73" s="131" t="e">
        <f t="shared" si="63"/>
        <v>#DIV/0!</v>
      </c>
      <c r="I73" s="20"/>
      <c r="J73" s="93">
        <f t="shared" si="64"/>
        <v>0</v>
      </c>
      <c r="K73" s="31" t="e">
        <f t="shared" si="65"/>
        <v>#N/A</v>
      </c>
      <c r="L73" s="101" t="e">
        <f t="shared" si="66"/>
        <v>#N/A</v>
      </c>
      <c r="M73" s="32" t="e">
        <f t="shared" si="67"/>
        <v>#N/A</v>
      </c>
      <c r="N73" s="31" t="e">
        <f t="shared" si="68"/>
        <v>#N/A</v>
      </c>
      <c r="O73" s="33"/>
      <c r="P73" s="31">
        <f t="shared" si="69"/>
        <v>0</v>
      </c>
      <c r="Q73" s="31">
        <f t="shared" si="70"/>
        <v>0</v>
      </c>
      <c r="R73" s="34" t="e">
        <f t="shared" si="71"/>
        <v>#DIV/0!</v>
      </c>
      <c r="S73" s="34" t="e">
        <f t="shared" si="72"/>
        <v>#N/A</v>
      </c>
      <c r="T73" s="31" t="e">
        <f t="shared" si="73"/>
        <v>#DIV/0!</v>
      </c>
      <c r="U73" s="21"/>
      <c r="V73" s="21">
        <f t="shared" si="119"/>
        <v>0</v>
      </c>
      <c r="W73" s="11">
        <f t="shared" si="10"/>
        <v>0</v>
      </c>
      <c r="X73" s="11">
        <f t="shared" si="11"/>
        <v>0</v>
      </c>
      <c r="Y73" s="11">
        <f t="shared" si="74"/>
        <v>0</v>
      </c>
      <c r="Z73" s="22">
        <f t="shared" si="13"/>
        <v>0</v>
      </c>
      <c r="AA73" s="23">
        <f t="shared" si="75"/>
        <v>0</v>
      </c>
      <c r="AB73" s="24">
        <f t="shared" si="76"/>
        <v>0</v>
      </c>
      <c r="AC73" s="23">
        <f t="shared" si="77"/>
        <v>0</v>
      </c>
      <c r="AD73" s="25" t="e">
        <f t="shared" si="78"/>
        <v>#DIV/0!</v>
      </c>
      <c r="AE73" s="25" t="e">
        <f t="shared" si="79"/>
        <v>#DIV/0!</v>
      </c>
      <c r="AF73" s="11">
        <f t="shared" si="80"/>
        <v>0</v>
      </c>
      <c r="AG73" s="65">
        <f t="shared" si="81"/>
        <v>0</v>
      </c>
      <c r="AH73" s="65">
        <f t="shared" si="82"/>
        <v>0</v>
      </c>
      <c r="AI73" s="26">
        <f t="shared" si="83"/>
        <v>0.9</v>
      </c>
      <c r="AJ73" s="26">
        <f t="shared" si="84"/>
        <v>0</v>
      </c>
      <c r="AK73" s="26">
        <f t="shared" si="85"/>
        <v>0</v>
      </c>
      <c r="AL73" s="26">
        <f t="shared" si="86"/>
        <v>0</v>
      </c>
      <c r="AM73" s="26">
        <f t="shared" si="87"/>
        <v>0</v>
      </c>
      <c r="AN73" s="27">
        <f t="shared" si="88"/>
        <v>0.9</v>
      </c>
      <c r="AO73" s="22">
        <f t="shared" si="89"/>
        <v>0</v>
      </c>
      <c r="AP73" s="22">
        <f t="shared" si="90"/>
        <v>0</v>
      </c>
      <c r="AQ73" s="22">
        <f t="shared" si="91"/>
        <v>0</v>
      </c>
      <c r="AR73" s="22">
        <f t="shared" si="92"/>
        <v>0</v>
      </c>
      <c r="AS73" s="22">
        <f t="shared" si="93"/>
        <v>0</v>
      </c>
      <c r="AT73" s="22">
        <f t="shared" si="94"/>
        <v>0</v>
      </c>
      <c r="AU73" s="22">
        <f t="shared" si="32"/>
        <v>-192</v>
      </c>
      <c r="AV73" s="11">
        <f t="shared" si="33"/>
        <v>0</v>
      </c>
      <c r="AW73" s="11">
        <f t="shared" si="95"/>
        <v>0</v>
      </c>
      <c r="AX73" s="11">
        <f t="shared" si="96"/>
        <v>0</v>
      </c>
      <c r="AY73" s="11">
        <f t="shared" si="97"/>
        <v>0</v>
      </c>
      <c r="AZ73" s="11">
        <f t="shared" si="98"/>
        <v>0</v>
      </c>
      <c r="BA73" s="11">
        <f t="shared" si="99"/>
        <v>0</v>
      </c>
      <c r="BB73" s="12">
        <f t="shared" si="100"/>
        <v>0</v>
      </c>
      <c r="BC73" s="11">
        <f t="shared" si="40"/>
        <v>0</v>
      </c>
      <c r="BD73" s="11">
        <f t="shared" si="101"/>
        <v>0</v>
      </c>
      <c r="BE73" s="11">
        <f t="shared" si="41"/>
        <v>0</v>
      </c>
      <c r="BF73" s="22">
        <f t="shared" si="42"/>
        <v>0</v>
      </c>
      <c r="BG73" s="22">
        <f t="shared" si="102"/>
        <v>0</v>
      </c>
      <c r="BH73" s="22">
        <f t="shared" si="103"/>
        <v>0</v>
      </c>
      <c r="BI73" s="22">
        <f t="shared" si="104"/>
        <v>0</v>
      </c>
      <c r="BJ73" s="22">
        <f t="shared" si="105"/>
        <v>0</v>
      </c>
      <c r="BK73" s="22">
        <f t="shared" si="106"/>
        <v>0</v>
      </c>
      <c r="BL73" s="22">
        <f t="shared" si="120"/>
        <v>0</v>
      </c>
      <c r="BM73" s="22">
        <f t="shared" si="121"/>
        <v>0</v>
      </c>
      <c r="BN73" s="22">
        <f t="shared" si="49"/>
        <v>0</v>
      </c>
      <c r="BO73" s="22">
        <f t="shared" si="107"/>
        <v>0</v>
      </c>
      <c r="BP73" s="22">
        <f t="shared" si="108"/>
        <v>0</v>
      </c>
      <c r="BQ73" s="22">
        <f t="shared" si="109"/>
        <v>0</v>
      </c>
      <c r="BR73" s="22">
        <f t="shared" si="110"/>
        <v>0</v>
      </c>
      <c r="BS73" s="66" t="e">
        <f>VLOOKUP(V73,'AMS Tabelle Pauschalsätze'!A63:L162,8,TRUE)</f>
        <v>#N/A</v>
      </c>
      <c r="BT73" s="66" t="e">
        <f>VLOOKUP(V73,'AMS Tabelle Pauschalsätze'!A63:L162,7,TRUE)</f>
        <v>#N/A</v>
      </c>
      <c r="BU73" s="73" t="e">
        <f t="shared" si="111"/>
        <v>#N/A</v>
      </c>
      <c r="BV73" s="73" t="e">
        <f t="shared" si="112"/>
        <v>#N/A</v>
      </c>
      <c r="BW73" s="73" t="e">
        <f>VLOOKUP(V73,'AMS Tabelle Pauschalsätze'!A63:L162,10,TRUE)</f>
        <v>#N/A</v>
      </c>
      <c r="BX73" s="11">
        <f t="shared" si="122"/>
        <v>0</v>
      </c>
      <c r="BY73" s="65" t="e">
        <f t="shared" si="123"/>
        <v>#DIV/0!</v>
      </c>
      <c r="BZ73" s="73" t="e">
        <f t="shared" si="113"/>
        <v>#N/A</v>
      </c>
      <c r="CA73" s="110" t="e">
        <f t="shared" si="124"/>
        <v>#N/A</v>
      </c>
      <c r="CB73" s="22"/>
      <c r="CC73" s="28" t="e">
        <f t="shared" si="125"/>
        <v>#DIV/0!</v>
      </c>
      <c r="CD73" s="28" t="e">
        <f t="shared" si="114"/>
        <v>#N/A</v>
      </c>
      <c r="CE73" s="28" t="e">
        <f t="shared" si="115"/>
        <v>#DIV/0!</v>
      </c>
      <c r="CF73" s="11"/>
      <c r="CG73" s="22" t="e">
        <f t="shared" si="116"/>
        <v>#N/A</v>
      </c>
      <c r="CH73" s="22" t="e">
        <f t="shared" si="117"/>
        <v>#N/A</v>
      </c>
      <c r="CI73" s="22" t="e">
        <f t="shared" si="118"/>
        <v>#N/A</v>
      </c>
    </row>
    <row r="74" spans="1:87" x14ac:dyDescent="0.25">
      <c r="A74" s="11">
        <v>61</v>
      </c>
      <c r="B74" s="37"/>
      <c r="C74" s="37"/>
      <c r="D74" s="38"/>
      <c r="E74" s="109"/>
      <c r="F74" s="109"/>
      <c r="G74" s="109"/>
      <c r="H74" s="131" t="e">
        <f t="shared" si="63"/>
        <v>#DIV/0!</v>
      </c>
      <c r="I74" s="20"/>
      <c r="J74" s="93">
        <f t="shared" si="64"/>
        <v>0</v>
      </c>
      <c r="K74" s="31" t="e">
        <f t="shared" si="65"/>
        <v>#N/A</v>
      </c>
      <c r="L74" s="101" t="e">
        <f t="shared" si="66"/>
        <v>#N/A</v>
      </c>
      <c r="M74" s="32" t="e">
        <f t="shared" si="67"/>
        <v>#N/A</v>
      </c>
      <c r="N74" s="31" t="e">
        <f t="shared" si="68"/>
        <v>#N/A</v>
      </c>
      <c r="O74" s="33"/>
      <c r="P74" s="31">
        <f t="shared" si="69"/>
        <v>0</v>
      </c>
      <c r="Q74" s="31">
        <f t="shared" si="70"/>
        <v>0</v>
      </c>
      <c r="R74" s="34" t="e">
        <f t="shared" si="71"/>
        <v>#DIV/0!</v>
      </c>
      <c r="S74" s="34" t="e">
        <f t="shared" si="72"/>
        <v>#N/A</v>
      </c>
      <c r="T74" s="31" t="e">
        <f t="shared" si="73"/>
        <v>#DIV/0!</v>
      </c>
      <c r="U74" s="21"/>
      <c r="V74" s="21">
        <f t="shared" si="119"/>
        <v>0</v>
      </c>
      <c r="W74" s="11">
        <f t="shared" si="10"/>
        <v>0</v>
      </c>
      <c r="X74" s="11">
        <f t="shared" si="11"/>
        <v>0</v>
      </c>
      <c r="Y74" s="11">
        <f t="shared" si="74"/>
        <v>0</v>
      </c>
      <c r="Z74" s="22">
        <f t="shared" si="13"/>
        <v>0</v>
      </c>
      <c r="AA74" s="23">
        <f t="shared" si="75"/>
        <v>0</v>
      </c>
      <c r="AB74" s="24">
        <f t="shared" si="76"/>
        <v>0</v>
      </c>
      <c r="AC74" s="23">
        <f t="shared" si="77"/>
        <v>0</v>
      </c>
      <c r="AD74" s="25" t="e">
        <f t="shared" si="78"/>
        <v>#DIV/0!</v>
      </c>
      <c r="AE74" s="25" t="e">
        <f t="shared" si="79"/>
        <v>#DIV/0!</v>
      </c>
      <c r="AF74" s="11">
        <f t="shared" si="80"/>
        <v>0</v>
      </c>
      <c r="AG74" s="65">
        <f t="shared" si="81"/>
        <v>0</v>
      </c>
      <c r="AH74" s="65">
        <f t="shared" si="82"/>
        <v>0</v>
      </c>
      <c r="AI74" s="26">
        <f t="shared" si="83"/>
        <v>0.9</v>
      </c>
      <c r="AJ74" s="26">
        <f t="shared" si="84"/>
        <v>0</v>
      </c>
      <c r="AK74" s="26">
        <f t="shared" si="85"/>
        <v>0</v>
      </c>
      <c r="AL74" s="26">
        <f t="shared" si="86"/>
        <v>0</v>
      </c>
      <c r="AM74" s="26">
        <f t="shared" si="87"/>
        <v>0</v>
      </c>
      <c r="AN74" s="27">
        <f t="shared" si="88"/>
        <v>0.9</v>
      </c>
      <c r="AO74" s="22">
        <f t="shared" si="89"/>
        <v>0</v>
      </c>
      <c r="AP74" s="22">
        <f t="shared" si="90"/>
        <v>0</v>
      </c>
      <c r="AQ74" s="22">
        <f t="shared" si="91"/>
        <v>0</v>
      </c>
      <c r="AR74" s="22">
        <f t="shared" si="92"/>
        <v>0</v>
      </c>
      <c r="AS74" s="22">
        <f t="shared" si="93"/>
        <v>0</v>
      </c>
      <c r="AT74" s="22">
        <f t="shared" si="94"/>
        <v>0</v>
      </c>
      <c r="AU74" s="22">
        <f t="shared" si="32"/>
        <v>-192</v>
      </c>
      <c r="AV74" s="11">
        <f t="shared" si="33"/>
        <v>0</v>
      </c>
      <c r="AW74" s="11">
        <f t="shared" si="95"/>
        <v>0</v>
      </c>
      <c r="AX74" s="11">
        <f t="shared" si="96"/>
        <v>0</v>
      </c>
      <c r="AY74" s="11">
        <f t="shared" si="97"/>
        <v>0</v>
      </c>
      <c r="AZ74" s="11">
        <f t="shared" si="98"/>
        <v>0</v>
      </c>
      <c r="BA74" s="11">
        <f t="shared" si="99"/>
        <v>0</v>
      </c>
      <c r="BB74" s="12">
        <f t="shared" si="100"/>
        <v>0</v>
      </c>
      <c r="BC74" s="11">
        <f t="shared" si="40"/>
        <v>0</v>
      </c>
      <c r="BD74" s="11">
        <f t="shared" si="101"/>
        <v>0</v>
      </c>
      <c r="BE74" s="11">
        <f t="shared" si="41"/>
        <v>0</v>
      </c>
      <c r="BF74" s="22">
        <f t="shared" si="42"/>
        <v>0</v>
      </c>
      <c r="BG74" s="22">
        <f t="shared" si="102"/>
        <v>0</v>
      </c>
      <c r="BH74" s="22">
        <f t="shared" si="103"/>
        <v>0</v>
      </c>
      <c r="BI74" s="22">
        <f t="shared" si="104"/>
        <v>0</v>
      </c>
      <c r="BJ74" s="22">
        <f t="shared" si="105"/>
        <v>0</v>
      </c>
      <c r="BK74" s="22">
        <f t="shared" si="106"/>
        <v>0</v>
      </c>
      <c r="BL74" s="22">
        <f t="shared" si="120"/>
        <v>0</v>
      </c>
      <c r="BM74" s="22">
        <f t="shared" si="121"/>
        <v>0</v>
      </c>
      <c r="BN74" s="22">
        <f t="shared" si="49"/>
        <v>0</v>
      </c>
      <c r="BO74" s="22">
        <f t="shared" si="107"/>
        <v>0</v>
      </c>
      <c r="BP74" s="22">
        <f t="shared" si="108"/>
        <v>0</v>
      </c>
      <c r="BQ74" s="22">
        <f t="shared" si="109"/>
        <v>0</v>
      </c>
      <c r="BR74" s="22">
        <f t="shared" si="110"/>
        <v>0</v>
      </c>
      <c r="BS74" s="66" t="e">
        <f>VLOOKUP(V74,'AMS Tabelle Pauschalsätze'!A64:L163,8,TRUE)</f>
        <v>#N/A</v>
      </c>
      <c r="BT74" s="66" t="e">
        <f>VLOOKUP(V74,'AMS Tabelle Pauschalsätze'!A64:L163,7,TRUE)</f>
        <v>#N/A</v>
      </c>
      <c r="BU74" s="73" t="e">
        <f t="shared" si="111"/>
        <v>#N/A</v>
      </c>
      <c r="BV74" s="73" t="e">
        <f t="shared" si="112"/>
        <v>#N/A</v>
      </c>
      <c r="BW74" s="73" t="e">
        <f>VLOOKUP(V74,'AMS Tabelle Pauschalsätze'!A64:L163,10,TRUE)</f>
        <v>#N/A</v>
      </c>
      <c r="BX74" s="11">
        <f t="shared" si="122"/>
        <v>0</v>
      </c>
      <c r="BY74" s="65" t="e">
        <f t="shared" si="123"/>
        <v>#DIV/0!</v>
      </c>
      <c r="BZ74" s="73" t="e">
        <f t="shared" si="113"/>
        <v>#N/A</v>
      </c>
      <c r="CA74" s="110" t="e">
        <f t="shared" si="124"/>
        <v>#N/A</v>
      </c>
      <c r="CB74" s="22"/>
      <c r="CC74" s="28" t="e">
        <f t="shared" si="125"/>
        <v>#DIV/0!</v>
      </c>
      <c r="CD74" s="28" t="e">
        <f t="shared" si="114"/>
        <v>#N/A</v>
      </c>
      <c r="CE74" s="28" t="e">
        <f t="shared" si="115"/>
        <v>#DIV/0!</v>
      </c>
      <c r="CF74" s="11"/>
      <c r="CG74" s="22" t="e">
        <f t="shared" si="116"/>
        <v>#N/A</v>
      </c>
      <c r="CH74" s="22" t="e">
        <f t="shared" si="117"/>
        <v>#N/A</v>
      </c>
      <c r="CI74" s="22" t="e">
        <f t="shared" si="118"/>
        <v>#N/A</v>
      </c>
    </row>
    <row r="75" spans="1:87" x14ac:dyDescent="0.25">
      <c r="A75" s="11">
        <v>62</v>
      </c>
      <c r="B75" s="37"/>
      <c r="C75" s="37"/>
      <c r="D75" s="38"/>
      <c r="E75" s="109"/>
      <c r="F75" s="109"/>
      <c r="G75" s="109"/>
      <c r="H75" s="131" t="e">
        <f t="shared" si="63"/>
        <v>#DIV/0!</v>
      </c>
      <c r="I75" s="20"/>
      <c r="J75" s="93">
        <f t="shared" si="64"/>
        <v>0</v>
      </c>
      <c r="K75" s="31" t="e">
        <f t="shared" si="65"/>
        <v>#N/A</v>
      </c>
      <c r="L75" s="101" t="e">
        <f t="shared" si="66"/>
        <v>#N/A</v>
      </c>
      <c r="M75" s="32" t="e">
        <f t="shared" si="67"/>
        <v>#N/A</v>
      </c>
      <c r="N75" s="31" t="e">
        <f t="shared" si="68"/>
        <v>#N/A</v>
      </c>
      <c r="O75" s="33"/>
      <c r="P75" s="31">
        <f t="shared" si="69"/>
        <v>0</v>
      </c>
      <c r="Q75" s="31">
        <f t="shared" si="70"/>
        <v>0</v>
      </c>
      <c r="R75" s="34" t="e">
        <f t="shared" si="71"/>
        <v>#DIV/0!</v>
      </c>
      <c r="S75" s="34" t="e">
        <f t="shared" si="72"/>
        <v>#N/A</v>
      </c>
      <c r="T75" s="31" t="e">
        <f t="shared" si="73"/>
        <v>#DIV/0!</v>
      </c>
      <c r="U75" s="21"/>
      <c r="V75" s="21">
        <f t="shared" si="119"/>
        <v>0</v>
      </c>
      <c r="W75" s="11">
        <f t="shared" si="10"/>
        <v>0</v>
      </c>
      <c r="X75" s="11">
        <f t="shared" si="11"/>
        <v>0</v>
      </c>
      <c r="Y75" s="11">
        <f t="shared" si="74"/>
        <v>0</v>
      </c>
      <c r="Z75" s="22">
        <f t="shared" si="13"/>
        <v>0</v>
      </c>
      <c r="AA75" s="23">
        <f t="shared" si="75"/>
        <v>0</v>
      </c>
      <c r="AB75" s="24">
        <f t="shared" si="76"/>
        <v>0</v>
      </c>
      <c r="AC75" s="23">
        <f t="shared" si="77"/>
        <v>0</v>
      </c>
      <c r="AD75" s="25" t="e">
        <f t="shared" si="78"/>
        <v>#DIV/0!</v>
      </c>
      <c r="AE75" s="25" t="e">
        <f t="shared" si="79"/>
        <v>#DIV/0!</v>
      </c>
      <c r="AF75" s="11">
        <f t="shared" si="80"/>
        <v>0</v>
      </c>
      <c r="AG75" s="65">
        <f t="shared" si="81"/>
        <v>0</v>
      </c>
      <c r="AH75" s="65">
        <f t="shared" si="82"/>
        <v>0</v>
      </c>
      <c r="AI75" s="26">
        <f t="shared" si="83"/>
        <v>0.9</v>
      </c>
      <c r="AJ75" s="26">
        <f t="shared" si="84"/>
        <v>0</v>
      </c>
      <c r="AK75" s="26">
        <f t="shared" si="85"/>
        <v>0</v>
      </c>
      <c r="AL75" s="26">
        <f t="shared" si="86"/>
        <v>0</v>
      </c>
      <c r="AM75" s="26">
        <f t="shared" si="87"/>
        <v>0</v>
      </c>
      <c r="AN75" s="27">
        <f t="shared" si="88"/>
        <v>0.9</v>
      </c>
      <c r="AO75" s="22">
        <f t="shared" si="89"/>
        <v>0</v>
      </c>
      <c r="AP75" s="22">
        <f t="shared" si="90"/>
        <v>0</v>
      </c>
      <c r="AQ75" s="22">
        <f t="shared" si="91"/>
        <v>0</v>
      </c>
      <c r="AR75" s="22">
        <f t="shared" si="92"/>
        <v>0</v>
      </c>
      <c r="AS75" s="22">
        <f t="shared" si="93"/>
        <v>0</v>
      </c>
      <c r="AT75" s="22">
        <f t="shared" si="94"/>
        <v>0</v>
      </c>
      <c r="AU75" s="22">
        <f t="shared" si="32"/>
        <v>-192</v>
      </c>
      <c r="AV75" s="11">
        <f t="shared" si="33"/>
        <v>0</v>
      </c>
      <c r="AW75" s="11">
        <f t="shared" si="95"/>
        <v>0</v>
      </c>
      <c r="AX75" s="11">
        <f t="shared" si="96"/>
        <v>0</v>
      </c>
      <c r="AY75" s="11">
        <f t="shared" si="97"/>
        <v>0</v>
      </c>
      <c r="AZ75" s="11">
        <f t="shared" si="98"/>
        <v>0</v>
      </c>
      <c r="BA75" s="11">
        <f t="shared" si="99"/>
        <v>0</v>
      </c>
      <c r="BB75" s="12">
        <f t="shared" si="100"/>
        <v>0</v>
      </c>
      <c r="BC75" s="11">
        <f t="shared" si="40"/>
        <v>0</v>
      </c>
      <c r="BD75" s="11">
        <f t="shared" si="101"/>
        <v>0</v>
      </c>
      <c r="BE75" s="11">
        <f t="shared" si="41"/>
        <v>0</v>
      </c>
      <c r="BF75" s="22">
        <f t="shared" si="42"/>
        <v>0</v>
      </c>
      <c r="BG75" s="22">
        <f t="shared" si="102"/>
        <v>0</v>
      </c>
      <c r="BH75" s="22">
        <f t="shared" si="103"/>
        <v>0</v>
      </c>
      <c r="BI75" s="22">
        <f t="shared" si="104"/>
        <v>0</v>
      </c>
      <c r="BJ75" s="22">
        <f t="shared" si="105"/>
        <v>0</v>
      </c>
      <c r="BK75" s="22">
        <f t="shared" si="106"/>
        <v>0</v>
      </c>
      <c r="BL75" s="22">
        <f t="shared" si="120"/>
        <v>0</v>
      </c>
      <c r="BM75" s="22">
        <f t="shared" si="121"/>
        <v>0</v>
      </c>
      <c r="BN75" s="22">
        <f t="shared" si="49"/>
        <v>0</v>
      </c>
      <c r="BO75" s="22">
        <f t="shared" si="107"/>
        <v>0</v>
      </c>
      <c r="BP75" s="22">
        <f t="shared" si="108"/>
        <v>0</v>
      </c>
      <c r="BQ75" s="22">
        <f t="shared" si="109"/>
        <v>0</v>
      </c>
      <c r="BR75" s="22">
        <f t="shared" si="110"/>
        <v>0</v>
      </c>
      <c r="BS75" s="66" t="e">
        <f>VLOOKUP(V75,'AMS Tabelle Pauschalsätze'!A65:L164,8,TRUE)</f>
        <v>#N/A</v>
      </c>
      <c r="BT75" s="66" t="e">
        <f>VLOOKUP(V75,'AMS Tabelle Pauschalsätze'!A65:L164,7,TRUE)</f>
        <v>#N/A</v>
      </c>
      <c r="BU75" s="73" t="e">
        <f t="shared" si="111"/>
        <v>#N/A</v>
      </c>
      <c r="BV75" s="73" t="e">
        <f t="shared" si="112"/>
        <v>#N/A</v>
      </c>
      <c r="BW75" s="73" t="e">
        <f>VLOOKUP(V75,'AMS Tabelle Pauschalsätze'!A65:L164,10,TRUE)</f>
        <v>#N/A</v>
      </c>
      <c r="BX75" s="11">
        <f t="shared" si="122"/>
        <v>0</v>
      </c>
      <c r="BY75" s="65" t="e">
        <f t="shared" si="123"/>
        <v>#DIV/0!</v>
      </c>
      <c r="BZ75" s="73" t="e">
        <f t="shared" si="113"/>
        <v>#N/A</v>
      </c>
      <c r="CA75" s="110" t="e">
        <f t="shared" si="124"/>
        <v>#N/A</v>
      </c>
      <c r="CB75" s="22"/>
      <c r="CC75" s="28" t="e">
        <f t="shared" si="125"/>
        <v>#DIV/0!</v>
      </c>
      <c r="CD75" s="28" t="e">
        <f t="shared" si="114"/>
        <v>#N/A</v>
      </c>
      <c r="CE75" s="28" t="e">
        <f t="shared" si="115"/>
        <v>#DIV/0!</v>
      </c>
      <c r="CF75" s="11"/>
      <c r="CG75" s="22" t="e">
        <f t="shared" si="116"/>
        <v>#N/A</v>
      </c>
      <c r="CH75" s="22" t="e">
        <f t="shared" si="117"/>
        <v>#N/A</v>
      </c>
      <c r="CI75" s="22" t="e">
        <f t="shared" si="118"/>
        <v>#N/A</v>
      </c>
    </row>
    <row r="76" spans="1:87" x14ac:dyDescent="0.25">
      <c r="A76" s="11">
        <v>63</v>
      </c>
      <c r="B76" s="37"/>
      <c r="C76" s="37"/>
      <c r="D76" s="38"/>
      <c r="E76" s="109"/>
      <c r="F76" s="109"/>
      <c r="G76" s="109"/>
      <c r="H76" s="131" t="e">
        <f t="shared" si="63"/>
        <v>#DIV/0!</v>
      </c>
      <c r="I76" s="20"/>
      <c r="J76" s="93">
        <f t="shared" si="64"/>
        <v>0</v>
      </c>
      <c r="K76" s="31" t="e">
        <f t="shared" si="65"/>
        <v>#N/A</v>
      </c>
      <c r="L76" s="101" t="e">
        <f t="shared" si="66"/>
        <v>#N/A</v>
      </c>
      <c r="M76" s="32" t="e">
        <f t="shared" si="67"/>
        <v>#N/A</v>
      </c>
      <c r="N76" s="31" t="e">
        <f t="shared" si="68"/>
        <v>#N/A</v>
      </c>
      <c r="O76" s="33"/>
      <c r="P76" s="31">
        <f t="shared" si="69"/>
        <v>0</v>
      </c>
      <c r="Q76" s="31">
        <f t="shared" si="70"/>
        <v>0</v>
      </c>
      <c r="R76" s="34" t="e">
        <f t="shared" si="71"/>
        <v>#DIV/0!</v>
      </c>
      <c r="S76" s="34" t="e">
        <f t="shared" si="72"/>
        <v>#N/A</v>
      </c>
      <c r="T76" s="31" t="e">
        <f t="shared" si="73"/>
        <v>#DIV/0!</v>
      </c>
      <c r="U76" s="21"/>
      <c r="V76" s="21">
        <f t="shared" si="119"/>
        <v>0</v>
      </c>
      <c r="W76" s="11">
        <f t="shared" si="10"/>
        <v>0</v>
      </c>
      <c r="X76" s="11">
        <f t="shared" si="11"/>
        <v>0</v>
      </c>
      <c r="Y76" s="11">
        <f t="shared" si="74"/>
        <v>0</v>
      </c>
      <c r="Z76" s="22">
        <f t="shared" si="13"/>
        <v>0</v>
      </c>
      <c r="AA76" s="23">
        <f t="shared" si="75"/>
        <v>0</v>
      </c>
      <c r="AB76" s="24">
        <f t="shared" si="76"/>
        <v>0</v>
      </c>
      <c r="AC76" s="23">
        <f t="shared" si="77"/>
        <v>0</v>
      </c>
      <c r="AD76" s="25" t="e">
        <f t="shared" si="78"/>
        <v>#DIV/0!</v>
      </c>
      <c r="AE76" s="25" t="e">
        <f t="shared" si="79"/>
        <v>#DIV/0!</v>
      </c>
      <c r="AF76" s="11">
        <f t="shared" si="80"/>
        <v>0</v>
      </c>
      <c r="AG76" s="65">
        <f t="shared" si="81"/>
        <v>0</v>
      </c>
      <c r="AH76" s="65">
        <f t="shared" si="82"/>
        <v>0</v>
      </c>
      <c r="AI76" s="26">
        <f t="shared" si="83"/>
        <v>0.9</v>
      </c>
      <c r="AJ76" s="26">
        <f t="shared" si="84"/>
        <v>0</v>
      </c>
      <c r="AK76" s="26">
        <f t="shared" si="85"/>
        <v>0</v>
      </c>
      <c r="AL76" s="26">
        <f t="shared" si="86"/>
        <v>0</v>
      </c>
      <c r="AM76" s="26">
        <f t="shared" si="87"/>
        <v>0</v>
      </c>
      <c r="AN76" s="27">
        <f t="shared" si="88"/>
        <v>0.9</v>
      </c>
      <c r="AO76" s="22">
        <f t="shared" si="89"/>
        <v>0</v>
      </c>
      <c r="AP76" s="22">
        <f t="shared" si="90"/>
        <v>0</v>
      </c>
      <c r="AQ76" s="22">
        <f t="shared" si="91"/>
        <v>0</v>
      </c>
      <c r="AR76" s="22">
        <f t="shared" si="92"/>
        <v>0</v>
      </c>
      <c r="AS76" s="22">
        <f t="shared" si="93"/>
        <v>0</v>
      </c>
      <c r="AT76" s="22">
        <f t="shared" si="94"/>
        <v>0</v>
      </c>
      <c r="AU76" s="22">
        <f t="shared" si="32"/>
        <v>-192</v>
      </c>
      <c r="AV76" s="11">
        <f t="shared" si="33"/>
        <v>0</v>
      </c>
      <c r="AW76" s="11">
        <f t="shared" si="95"/>
        <v>0</v>
      </c>
      <c r="AX76" s="11">
        <f t="shared" si="96"/>
        <v>0</v>
      </c>
      <c r="AY76" s="11">
        <f t="shared" si="97"/>
        <v>0</v>
      </c>
      <c r="AZ76" s="11">
        <f t="shared" si="98"/>
        <v>0</v>
      </c>
      <c r="BA76" s="11">
        <f t="shared" si="99"/>
        <v>0</v>
      </c>
      <c r="BB76" s="12">
        <f t="shared" si="100"/>
        <v>0</v>
      </c>
      <c r="BC76" s="11">
        <f t="shared" si="40"/>
        <v>0</v>
      </c>
      <c r="BD76" s="11">
        <f t="shared" si="101"/>
        <v>0</v>
      </c>
      <c r="BE76" s="11">
        <f t="shared" si="41"/>
        <v>0</v>
      </c>
      <c r="BF76" s="22">
        <f t="shared" si="42"/>
        <v>0</v>
      </c>
      <c r="BG76" s="22">
        <f t="shared" si="102"/>
        <v>0</v>
      </c>
      <c r="BH76" s="22">
        <f t="shared" si="103"/>
        <v>0</v>
      </c>
      <c r="BI76" s="22">
        <f t="shared" si="104"/>
        <v>0</v>
      </c>
      <c r="BJ76" s="22">
        <f t="shared" si="105"/>
        <v>0</v>
      </c>
      <c r="BK76" s="22">
        <f t="shared" si="106"/>
        <v>0</v>
      </c>
      <c r="BL76" s="22">
        <f t="shared" si="120"/>
        <v>0</v>
      </c>
      <c r="BM76" s="22">
        <f t="shared" si="121"/>
        <v>0</v>
      </c>
      <c r="BN76" s="22">
        <f t="shared" si="49"/>
        <v>0</v>
      </c>
      <c r="BO76" s="22">
        <f t="shared" si="107"/>
        <v>0</v>
      </c>
      <c r="BP76" s="22">
        <f t="shared" si="108"/>
        <v>0</v>
      </c>
      <c r="BQ76" s="22">
        <f t="shared" si="109"/>
        <v>0</v>
      </c>
      <c r="BR76" s="22">
        <f t="shared" si="110"/>
        <v>0</v>
      </c>
      <c r="BS76" s="66" t="e">
        <f>VLOOKUP(V76,'AMS Tabelle Pauschalsätze'!A66:L165,8,TRUE)</f>
        <v>#N/A</v>
      </c>
      <c r="BT76" s="66" t="e">
        <f>VLOOKUP(V76,'AMS Tabelle Pauschalsätze'!A66:L165,7,TRUE)</f>
        <v>#N/A</v>
      </c>
      <c r="BU76" s="73" t="e">
        <f t="shared" si="111"/>
        <v>#N/A</v>
      </c>
      <c r="BV76" s="73" t="e">
        <f t="shared" si="112"/>
        <v>#N/A</v>
      </c>
      <c r="BW76" s="73" t="e">
        <f>VLOOKUP(V76,'AMS Tabelle Pauschalsätze'!A66:L165,10,TRUE)</f>
        <v>#N/A</v>
      </c>
      <c r="BX76" s="11">
        <f t="shared" si="122"/>
        <v>0</v>
      </c>
      <c r="BY76" s="65" t="e">
        <f t="shared" si="123"/>
        <v>#DIV/0!</v>
      </c>
      <c r="BZ76" s="73" t="e">
        <f t="shared" si="113"/>
        <v>#N/A</v>
      </c>
      <c r="CA76" s="110" t="e">
        <f t="shared" si="124"/>
        <v>#N/A</v>
      </c>
      <c r="CB76" s="22"/>
      <c r="CC76" s="28" t="e">
        <f t="shared" si="125"/>
        <v>#DIV/0!</v>
      </c>
      <c r="CD76" s="28" t="e">
        <f t="shared" si="114"/>
        <v>#N/A</v>
      </c>
      <c r="CE76" s="28" t="e">
        <f t="shared" si="115"/>
        <v>#DIV/0!</v>
      </c>
      <c r="CF76" s="11"/>
      <c r="CG76" s="22" t="e">
        <f t="shared" si="116"/>
        <v>#N/A</v>
      </c>
      <c r="CH76" s="22" t="e">
        <f t="shared" si="117"/>
        <v>#N/A</v>
      </c>
      <c r="CI76" s="22" t="e">
        <f t="shared" si="118"/>
        <v>#N/A</v>
      </c>
    </row>
    <row r="77" spans="1:87" x14ac:dyDescent="0.25">
      <c r="A77" s="11">
        <v>64</v>
      </c>
      <c r="B77" s="37"/>
      <c r="C77" s="37"/>
      <c r="D77" s="38"/>
      <c r="E77" s="109"/>
      <c r="F77" s="109"/>
      <c r="G77" s="109"/>
      <c r="H77" s="131" t="e">
        <f t="shared" si="63"/>
        <v>#DIV/0!</v>
      </c>
      <c r="I77" s="20"/>
      <c r="J77" s="93">
        <f t="shared" si="64"/>
        <v>0</v>
      </c>
      <c r="K77" s="31" t="e">
        <f t="shared" si="65"/>
        <v>#N/A</v>
      </c>
      <c r="L77" s="101" t="e">
        <f t="shared" si="66"/>
        <v>#N/A</v>
      </c>
      <c r="M77" s="32" t="e">
        <f t="shared" si="67"/>
        <v>#N/A</v>
      </c>
      <c r="N77" s="31" t="e">
        <f t="shared" si="68"/>
        <v>#N/A</v>
      </c>
      <c r="O77" s="33"/>
      <c r="P77" s="31">
        <f t="shared" si="69"/>
        <v>0</v>
      </c>
      <c r="Q77" s="31">
        <f t="shared" si="70"/>
        <v>0</v>
      </c>
      <c r="R77" s="34" t="e">
        <f t="shared" si="71"/>
        <v>#DIV/0!</v>
      </c>
      <c r="S77" s="34" t="e">
        <f t="shared" si="72"/>
        <v>#N/A</v>
      </c>
      <c r="T77" s="31" t="e">
        <f t="shared" si="73"/>
        <v>#DIV/0!</v>
      </c>
      <c r="U77" s="21"/>
      <c r="V77" s="21">
        <f t="shared" si="119"/>
        <v>0</v>
      </c>
      <c r="W77" s="11">
        <f t="shared" si="10"/>
        <v>0</v>
      </c>
      <c r="X77" s="11">
        <f t="shared" si="11"/>
        <v>0</v>
      </c>
      <c r="Y77" s="11">
        <f t="shared" si="74"/>
        <v>0</v>
      </c>
      <c r="Z77" s="22">
        <f t="shared" si="13"/>
        <v>0</v>
      </c>
      <c r="AA77" s="23">
        <f t="shared" si="75"/>
        <v>0</v>
      </c>
      <c r="AB77" s="24">
        <f t="shared" si="76"/>
        <v>0</v>
      </c>
      <c r="AC77" s="23">
        <f t="shared" si="77"/>
        <v>0</v>
      </c>
      <c r="AD77" s="25" t="e">
        <f t="shared" si="78"/>
        <v>#DIV/0!</v>
      </c>
      <c r="AE77" s="25" t="e">
        <f t="shared" si="79"/>
        <v>#DIV/0!</v>
      </c>
      <c r="AF77" s="11">
        <f t="shared" si="80"/>
        <v>0</v>
      </c>
      <c r="AG77" s="65">
        <f t="shared" si="81"/>
        <v>0</v>
      </c>
      <c r="AH77" s="65">
        <f t="shared" si="82"/>
        <v>0</v>
      </c>
      <c r="AI77" s="26">
        <f t="shared" si="83"/>
        <v>0.9</v>
      </c>
      <c r="AJ77" s="26">
        <f t="shared" si="84"/>
        <v>0</v>
      </c>
      <c r="AK77" s="26">
        <f t="shared" si="85"/>
        <v>0</v>
      </c>
      <c r="AL77" s="26">
        <f t="shared" si="86"/>
        <v>0</v>
      </c>
      <c r="AM77" s="26">
        <f t="shared" si="87"/>
        <v>0</v>
      </c>
      <c r="AN77" s="27">
        <f t="shared" si="88"/>
        <v>0.9</v>
      </c>
      <c r="AO77" s="22">
        <f t="shared" si="89"/>
        <v>0</v>
      </c>
      <c r="AP77" s="22">
        <f t="shared" si="90"/>
        <v>0</v>
      </c>
      <c r="AQ77" s="22">
        <f t="shared" si="91"/>
        <v>0</v>
      </c>
      <c r="AR77" s="22">
        <f t="shared" si="92"/>
        <v>0</v>
      </c>
      <c r="AS77" s="22">
        <f t="shared" si="93"/>
        <v>0</v>
      </c>
      <c r="AT77" s="22">
        <f t="shared" si="94"/>
        <v>0</v>
      </c>
      <c r="AU77" s="22">
        <f t="shared" si="32"/>
        <v>-192</v>
      </c>
      <c r="AV77" s="11">
        <f t="shared" si="33"/>
        <v>0</v>
      </c>
      <c r="AW77" s="11">
        <f t="shared" si="95"/>
        <v>0</v>
      </c>
      <c r="AX77" s="11">
        <f t="shared" si="96"/>
        <v>0</v>
      </c>
      <c r="AY77" s="11">
        <f t="shared" si="97"/>
        <v>0</v>
      </c>
      <c r="AZ77" s="11">
        <f t="shared" si="98"/>
        <v>0</v>
      </c>
      <c r="BA77" s="11">
        <f t="shared" si="99"/>
        <v>0</v>
      </c>
      <c r="BB77" s="12">
        <f t="shared" si="100"/>
        <v>0</v>
      </c>
      <c r="BC77" s="11">
        <f t="shared" si="40"/>
        <v>0</v>
      </c>
      <c r="BD77" s="11">
        <f t="shared" si="101"/>
        <v>0</v>
      </c>
      <c r="BE77" s="11">
        <f t="shared" si="41"/>
        <v>0</v>
      </c>
      <c r="BF77" s="22">
        <f t="shared" si="42"/>
        <v>0</v>
      </c>
      <c r="BG77" s="22">
        <f t="shared" si="102"/>
        <v>0</v>
      </c>
      <c r="BH77" s="22">
        <f t="shared" si="103"/>
        <v>0</v>
      </c>
      <c r="BI77" s="22">
        <f t="shared" si="104"/>
        <v>0</v>
      </c>
      <c r="BJ77" s="22">
        <f t="shared" si="105"/>
        <v>0</v>
      </c>
      <c r="BK77" s="22">
        <f t="shared" si="106"/>
        <v>0</v>
      </c>
      <c r="BL77" s="22">
        <f t="shared" si="120"/>
        <v>0</v>
      </c>
      <c r="BM77" s="22">
        <f t="shared" si="121"/>
        <v>0</v>
      </c>
      <c r="BN77" s="22">
        <f t="shared" si="49"/>
        <v>0</v>
      </c>
      <c r="BO77" s="22">
        <f t="shared" si="107"/>
        <v>0</v>
      </c>
      <c r="BP77" s="22">
        <f t="shared" si="108"/>
        <v>0</v>
      </c>
      <c r="BQ77" s="22">
        <f t="shared" si="109"/>
        <v>0</v>
      </c>
      <c r="BR77" s="22">
        <f t="shared" si="110"/>
        <v>0</v>
      </c>
      <c r="BS77" s="66" t="e">
        <f>VLOOKUP(V77,'AMS Tabelle Pauschalsätze'!A67:L166,8,TRUE)</f>
        <v>#N/A</v>
      </c>
      <c r="BT77" s="66" t="e">
        <f>VLOOKUP(V77,'AMS Tabelle Pauschalsätze'!A67:L166,7,TRUE)</f>
        <v>#N/A</v>
      </c>
      <c r="BU77" s="73" t="e">
        <f t="shared" si="111"/>
        <v>#N/A</v>
      </c>
      <c r="BV77" s="73" t="e">
        <f t="shared" si="112"/>
        <v>#N/A</v>
      </c>
      <c r="BW77" s="73" t="e">
        <f>VLOOKUP(V77,'AMS Tabelle Pauschalsätze'!A67:L166,10,TRUE)</f>
        <v>#N/A</v>
      </c>
      <c r="BX77" s="11">
        <f t="shared" si="122"/>
        <v>0</v>
      </c>
      <c r="BY77" s="65" t="e">
        <f t="shared" si="123"/>
        <v>#DIV/0!</v>
      </c>
      <c r="BZ77" s="73" t="e">
        <f t="shared" si="113"/>
        <v>#N/A</v>
      </c>
      <c r="CA77" s="110" t="e">
        <f t="shared" si="124"/>
        <v>#N/A</v>
      </c>
      <c r="CB77" s="22"/>
      <c r="CC77" s="28" t="e">
        <f t="shared" si="125"/>
        <v>#DIV/0!</v>
      </c>
      <c r="CD77" s="28" t="e">
        <f t="shared" si="114"/>
        <v>#N/A</v>
      </c>
      <c r="CE77" s="28" t="e">
        <f t="shared" si="115"/>
        <v>#DIV/0!</v>
      </c>
      <c r="CF77" s="11"/>
      <c r="CG77" s="22" t="e">
        <f t="shared" si="116"/>
        <v>#N/A</v>
      </c>
      <c r="CH77" s="22" t="e">
        <f t="shared" si="117"/>
        <v>#N/A</v>
      </c>
      <c r="CI77" s="22" t="e">
        <f t="shared" si="118"/>
        <v>#N/A</v>
      </c>
    </row>
    <row r="78" spans="1:87" x14ac:dyDescent="0.25">
      <c r="A78" s="11">
        <v>65</v>
      </c>
      <c r="B78" s="37"/>
      <c r="C78" s="37"/>
      <c r="D78" s="38"/>
      <c r="E78" s="109"/>
      <c r="F78" s="109"/>
      <c r="G78" s="109"/>
      <c r="H78" s="131" t="e">
        <f t="shared" si="63"/>
        <v>#DIV/0!</v>
      </c>
      <c r="I78" s="20"/>
      <c r="J78" s="93">
        <f t="shared" si="64"/>
        <v>0</v>
      </c>
      <c r="K78" s="31" t="e">
        <f t="shared" si="65"/>
        <v>#N/A</v>
      </c>
      <c r="L78" s="101" t="e">
        <f t="shared" si="66"/>
        <v>#N/A</v>
      </c>
      <c r="M78" s="32" t="e">
        <f t="shared" si="67"/>
        <v>#N/A</v>
      </c>
      <c r="N78" s="31" t="e">
        <f t="shared" si="68"/>
        <v>#N/A</v>
      </c>
      <c r="O78" s="33"/>
      <c r="P78" s="31">
        <f t="shared" si="69"/>
        <v>0</v>
      </c>
      <c r="Q78" s="31">
        <f t="shared" si="70"/>
        <v>0</v>
      </c>
      <c r="R78" s="34" t="e">
        <f t="shared" si="71"/>
        <v>#DIV/0!</v>
      </c>
      <c r="S78" s="34" t="e">
        <f t="shared" si="72"/>
        <v>#N/A</v>
      </c>
      <c r="T78" s="31" t="e">
        <f t="shared" si="73"/>
        <v>#DIV/0!</v>
      </c>
      <c r="U78" s="21"/>
      <c r="V78" s="21">
        <f t="shared" si="119"/>
        <v>0</v>
      </c>
      <c r="W78" s="11">
        <f t="shared" si="10"/>
        <v>0</v>
      </c>
      <c r="X78" s="11">
        <f t="shared" si="11"/>
        <v>0</v>
      </c>
      <c r="Y78" s="11">
        <f t="shared" si="74"/>
        <v>0</v>
      </c>
      <c r="Z78" s="22">
        <f t="shared" si="13"/>
        <v>0</v>
      </c>
      <c r="AA78" s="23">
        <f t="shared" si="75"/>
        <v>0</v>
      </c>
      <c r="AB78" s="24">
        <f t="shared" si="76"/>
        <v>0</v>
      </c>
      <c r="AC78" s="23">
        <f t="shared" si="77"/>
        <v>0</v>
      </c>
      <c r="AD78" s="25" t="e">
        <f t="shared" si="78"/>
        <v>#DIV/0!</v>
      </c>
      <c r="AE78" s="25" t="e">
        <f t="shared" si="79"/>
        <v>#DIV/0!</v>
      </c>
      <c r="AF78" s="11">
        <f t="shared" si="80"/>
        <v>0</v>
      </c>
      <c r="AG78" s="65">
        <f t="shared" si="81"/>
        <v>0</v>
      </c>
      <c r="AH78" s="65">
        <f t="shared" si="82"/>
        <v>0</v>
      </c>
      <c r="AI78" s="26">
        <f t="shared" si="83"/>
        <v>0.9</v>
      </c>
      <c r="AJ78" s="26">
        <f t="shared" si="84"/>
        <v>0</v>
      </c>
      <c r="AK78" s="26">
        <f t="shared" si="85"/>
        <v>0</v>
      </c>
      <c r="AL78" s="26">
        <f t="shared" si="86"/>
        <v>0</v>
      </c>
      <c r="AM78" s="26">
        <f t="shared" si="87"/>
        <v>0</v>
      </c>
      <c r="AN78" s="27">
        <f t="shared" si="88"/>
        <v>0.9</v>
      </c>
      <c r="AO78" s="22">
        <f t="shared" si="89"/>
        <v>0</v>
      </c>
      <c r="AP78" s="22">
        <f t="shared" si="90"/>
        <v>0</v>
      </c>
      <c r="AQ78" s="22">
        <f t="shared" si="91"/>
        <v>0</v>
      </c>
      <c r="AR78" s="22">
        <f t="shared" si="92"/>
        <v>0</v>
      </c>
      <c r="AS78" s="22">
        <f t="shared" si="93"/>
        <v>0</v>
      </c>
      <c r="AT78" s="22">
        <f t="shared" si="94"/>
        <v>0</v>
      </c>
      <c r="AU78" s="22">
        <f t="shared" si="32"/>
        <v>-192</v>
      </c>
      <c r="AV78" s="11">
        <f t="shared" si="33"/>
        <v>0</v>
      </c>
      <c r="AW78" s="11">
        <f t="shared" si="95"/>
        <v>0</v>
      </c>
      <c r="AX78" s="11">
        <f t="shared" si="96"/>
        <v>0</v>
      </c>
      <c r="AY78" s="11">
        <f t="shared" si="97"/>
        <v>0</v>
      </c>
      <c r="AZ78" s="11">
        <f t="shared" si="98"/>
        <v>0</v>
      </c>
      <c r="BA78" s="11">
        <f t="shared" si="99"/>
        <v>0</v>
      </c>
      <c r="BB78" s="12">
        <f t="shared" si="100"/>
        <v>0</v>
      </c>
      <c r="BC78" s="11">
        <f t="shared" si="40"/>
        <v>0</v>
      </c>
      <c r="BD78" s="11">
        <f t="shared" si="101"/>
        <v>0</v>
      </c>
      <c r="BE78" s="11">
        <f t="shared" si="41"/>
        <v>0</v>
      </c>
      <c r="BF78" s="22">
        <f t="shared" si="42"/>
        <v>0</v>
      </c>
      <c r="BG78" s="22">
        <f t="shared" si="102"/>
        <v>0</v>
      </c>
      <c r="BH78" s="22">
        <f t="shared" si="103"/>
        <v>0</v>
      </c>
      <c r="BI78" s="22">
        <f t="shared" si="104"/>
        <v>0</v>
      </c>
      <c r="BJ78" s="22">
        <f t="shared" si="105"/>
        <v>0</v>
      </c>
      <c r="BK78" s="22">
        <f t="shared" si="106"/>
        <v>0</v>
      </c>
      <c r="BL78" s="22">
        <f t="shared" si="120"/>
        <v>0</v>
      </c>
      <c r="BM78" s="22">
        <f t="shared" ref="BM78:BM109" si="126">BL78/12</f>
        <v>0</v>
      </c>
      <c r="BN78" s="22">
        <f t="shared" si="49"/>
        <v>0</v>
      </c>
      <c r="BO78" s="22">
        <f t="shared" si="107"/>
        <v>0</v>
      </c>
      <c r="BP78" s="22">
        <f t="shared" si="108"/>
        <v>0</v>
      </c>
      <c r="BQ78" s="22">
        <f t="shared" si="109"/>
        <v>0</v>
      </c>
      <c r="BR78" s="22">
        <f t="shared" si="110"/>
        <v>0</v>
      </c>
      <c r="BS78" s="66" t="e">
        <f>VLOOKUP(V78,'AMS Tabelle Pauschalsätze'!A68:L167,8,TRUE)</f>
        <v>#N/A</v>
      </c>
      <c r="BT78" s="66" t="e">
        <f>VLOOKUP(V78,'AMS Tabelle Pauschalsätze'!A68:L167,7,TRUE)</f>
        <v>#N/A</v>
      </c>
      <c r="BU78" s="73" t="e">
        <f t="shared" si="111"/>
        <v>#N/A</v>
      </c>
      <c r="BV78" s="73" t="e">
        <f t="shared" si="112"/>
        <v>#N/A</v>
      </c>
      <c r="BW78" s="73" t="e">
        <f>VLOOKUP(V78,'AMS Tabelle Pauschalsätze'!A68:L167,10,TRUE)</f>
        <v>#N/A</v>
      </c>
      <c r="BX78" s="11">
        <f t="shared" ref="BX78:BX109" si="127">AB78*4.33</f>
        <v>0</v>
      </c>
      <c r="BY78" s="65" t="e">
        <f t="shared" ref="BY78:BY109" si="128">F78/E78</f>
        <v>#DIV/0!</v>
      </c>
      <c r="BZ78" s="73" t="e">
        <f t="shared" si="113"/>
        <v>#N/A</v>
      </c>
      <c r="CA78" s="110" t="e">
        <f t="shared" ref="CA78:CA109" si="129">(BZ78*AH78)</f>
        <v>#N/A</v>
      </c>
      <c r="CB78" s="22"/>
      <c r="CC78" s="28" t="e">
        <f t="shared" ref="CC78:CC109" si="130">AD78*BU78</f>
        <v>#DIV/0!</v>
      </c>
      <c r="CD78" s="28" t="e">
        <f t="shared" si="114"/>
        <v>#N/A</v>
      </c>
      <c r="CE78" s="28" t="e">
        <f t="shared" si="115"/>
        <v>#DIV/0!</v>
      </c>
      <c r="CF78" s="11"/>
      <c r="CG78" s="22" t="e">
        <f t="shared" si="116"/>
        <v>#N/A</v>
      </c>
      <c r="CH78" s="22" t="e">
        <f t="shared" si="117"/>
        <v>#N/A</v>
      </c>
      <c r="CI78" s="22" t="e">
        <f t="shared" si="118"/>
        <v>#N/A</v>
      </c>
    </row>
    <row r="79" spans="1:87" x14ac:dyDescent="0.25">
      <c r="A79" s="11">
        <v>66</v>
      </c>
      <c r="B79" s="37"/>
      <c r="C79" s="37"/>
      <c r="D79" s="38"/>
      <c r="E79" s="109"/>
      <c r="F79" s="109"/>
      <c r="G79" s="109"/>
      <c r="H79" s="131" t="e">
        <f t="shared" ref="H79:H142" si="131">G79/E79</f>
        <v>#DIV/0!</v>
      </c>
      <c r="I79" s="20"/>
      <c r="J79" s="93">
        <f t="shared" ref="J79:J142" si="132">Z79</f>
        <v>0</v>
      </c>
      <c r="K79" s="31" t="e">
        <f t="shared" ref="K79:K142" si="133">CG79</f>
        <v>#N/A</v>
      </c>
      <c r="L79" s="101" t="e">
        <f t="shared" ref="L79:L142" si="134">CH79</f>
        <v>#N/A</v>
      </c>
      <c r="M79" s="32" t="e">
        <f t="shared" ref="M79:M142" si="135">CI79</f>
        <v>#N/A</v>
      </c>
      <c r="N79" s="31" t="e">
        <f t="shared" ref="N79:N142" si="136">BZ79</f>
        <v>#N/A</v>
      </c>
      <c r="O79" s="33"/>
      <c r="P79" s="31">
        <f t="shared" ref="P79:P142" si="137">BA79</f>
        <v>0</v>
      </c>
      <c r="Q79" s="31">
        <f t="shared" ref="Q79:Q142" si="138">BB79</f>
        <v>0</v>
      </c>
      <c r="R79" s="34" t="e">
        <f t="shared" ref="R79:R142" si="139">CC79</f>
        <v>#DIV/0!</v>
      </c>
      <c r="S79" s="34" t="e">
        <f t="shared" ref="S79:S142" si="140">CD79</f>
        <v>#N/A</v>
      </c>
      <c r="T79" s="31" t="e">
        <f t="shared" ref="T79:T142" si="141">CE79</f>
        <v>#DIV/0!</v>
      </c>
      <c r="U79" s="21"/>
      <c r="V79" s="21">
        <f t="shared" si="119"/>
        <v>0</v>
      </c>
      <c r="W79" s="11">
        <f t="shared" ref="W79:W142" si="142">V79*14</f>
        <v>0</v>
      </c>
      <c r="X79" s="11">
        <f t="shared" ref="X79:X142" si="143">W79*0.3</f>
        <v>0</v>
      </c>
      <c r="Y79" s="11">
        <f t="shared" ref="Y79:Y142" si="144">W79+X79</f>
        <v>0</v>
      </c>
      <c r="Z79" s="22">
        <f t="shared" ref="Z79:Z142" si="145">Y79/12</f>
        <v>0</v>
      </c>
      <c r="AA79" s="23">
        <f t="shared" ref="AA79:AA142" si="146">E79</f>
        <v>0</v>
      </c>
      <c r="AB79" s="24">
        <f t="shared" ref="AB79:AB142" si="147">F79</f>
        <v>0</v>
      </c>
      <c r="AC79" s="23">
        <f t="shared" ref="AC79:AC142" si="148">G79</f>
        <v>0</v>
      </c>
      <c r="AD79" s="25" t="e">
        <f t="shared" ref="AD79:AD142" si="149">AC79/AA79</f>
        <v>#DIV/0!</v>
      </c>
      <c r="AE79" s="25" t="e">
        <f t="shared" ref="AE79:AE142" si="150">1-(AC79/AA79)</f>
        <v>#DIV/0!</v>
      </c>
      <c r="AF79" s="11">
        <f t="shared" ref="AF79:AF142" si="151">AA79-AC79</f>
        <v>0</v>
      </c>
      <c r="AG79" s="65">
        <f t="shared" ref="AG79:AG142" si="152">ROUND(AC79*4.33,2)</f>
        <v>0</v>
      </c>
      <c r="AH79" s="65">
        <f t="shared" ref="AH79:AH142" si="153">ROUND(AF79*4.33,2)</f>
        <v>0</v>
      </c>
      <c r="AI79" s="26">
        <f t="shared" ref="AI79:AI142" si="154">IF(V79&lt;=1700,0.9,0)</f>
        <v>0.9</v>
      </c>
      <c r="AJ79" s="26">
        <f t="shared" ref="AJ79:AJ142" si="155">IF(AND(V79&gt;1700,V79&lt;=2685),0.85,0)</f>
        <v>0</v>
      </c>
      <c r="AK79" s="26">
        <f t="shared" ref="AK79:AK142" si="156">IF(AND(V79&gt;2685,V79&lt;=5370),0.8,0)</f>
        <v>0</v>
      </c>
      <c r="AL79" s="26">
        <f t="shared" ref="AL79:AL142" si="157">IF(V79&gt;5370,0.8,0)</f>
        <v>0</v>
      </c>
      <c r="AM79" s="26">
        <f t="shared" ref="AM79:AM142" si="158">IF(C79="ja",1,0)</f>
        <v>0</v>
      </c>
      <c r="AN79" s="27">
        <f t="shared" ref="AN79:AN142" si="159">MAX(AI79:AM79)</f>
        <v>0.9</v>
      </c>
      <c r="AO79" s="22">
        <f t="shared" ref="AO79:AO142" si="160">IF(V79&lt;1733,0,IF(AND(V79&gt;=1733,V79&lt;1891),V79*0.01,0))</f>
        <v>0</v>
      </c>
      <c r="AP79" s="22">
        <f t="shared" ref="AP79:AP142" si="161">IF(AND(V79&gt;=1891,V79&lt;2049),V79*0.02,IF(V79&gt;2049,MIN(V79,$AG$2)*0.03,0))</f>
        <v>0</v>
      </c>
      <c r="AQ79" s="22">
        <f t="shared" ref="AQ79:AQ142" si="162">MIN(V79,$AG$2)*0.1512</f>
        <v>0</v>
      </c>
      <c r="AR79" s="22">
        <f t="shared" ref="AR79:AR142" si="163">SUM(AO79:AQ79)</f>
        <v>0</v>
      </c>
      <c r="AS79" s="22">
        <f t="shared" ref="AS79:AS142" si="164">MIN(V79,$AG$2)*0.285</f>
        <v>0</v>
      </c>
      <c r="AT79" s="22">
        <f t="shared" ref="AT79:AT142" si="165">V79-AR79</f>
        <v>0</v>
      </c>
      <c r="AU79" s="22">
        <f t="shared" ref="AU79:AU142" si="166">(AT79*12)-192</f>
        <v>-192</v>
      </c>
      <c r="AV79" s="11">
        <f t="shared" ref="AV79:AV142" si="167">IF(AU79&lt;11000,0,IF(AU79&lt;=18000,(AU79-11000)*0.25,IF(AU79&lt;=31000,((AU79-18000)*0.35+1750),0)))*-1</f>
        <v>0</v>
      </c>
      <c r="AW79" s="11">
        <f t="shared" ref="AW79:AW142" si="168">IF(AND(AU79&gt;31000,AU79&lt;=60000),((AU79-31000)*0.42)+6300,IF(AND(AU79&gt;60000,AU79&lt;=90000),((AU79-60000)*0.48)+18480,0))*-1</f>
        <v>0</v>
      </c>
      <c r="AX79" s="11">
        <f t="shared" ref="AX79:AX142" si="169">IF(AND(AU79&gt;90000,AU79&lt;=1000000),((AU79-90000)*0.5)+32880,IF(AU79&gt;1000000,((AU79-1000000)*0.55)+487880,0))*-1</f>
        <v>0</v>
      </c>
      <c r="AY79" s="11">
        <f t="shared" ref="AY79:AY142" si="170">IF(SUM(AV79:AX79)&lt;-400,400,IF(AND(SUM(AV79:AX79)&gt;-400,(SUM(AV79:AX79)&lt;0)),SUM(AV79:AX79)*-1,0))</f>
        <v>0</v>
      </c>
      <c r="AZ79" s="11">
        <f t="shared" ref="AZ79:AZ142" si="171">(MIN(AV79:AX79)+AY79)*-1</f>
        <v>0</v>
      </c>
      <c r="BA79" s="11">
        <f t="shared" ref="BA79:BA142" si="172">V79-AR79-(AZ79/12)</f>
        <v>0</v>
      </c>
      <c r="BB79" s="12">
        <f t="shared" ref="BB79:BB142" si="173">BA79*AN79</f>
        <v>0</v>
      </c>
      <c r="BC79" s="11">
        <f t="shared" ref="BC79:BC142" si="174">BB79*12</f>
        <v>0</v>
      </c>
      <c r="BD79" s="11">
        <f t="shared" ref="BD79:BD142" si="175">IF(BC79&lt;=11000,0,IF(AND(BC79&gt;11000,BC79&lt;=12600),(BC79-11000)*0.25,400))</f>
        <v>0</v>
      </c>
      <c r="BE79" s="11">
        <f t="shared" ref="BE79:BE142" si="176">BC79-BD79</f>
        <v>0</v>
      </c>
      <c r="BF79" s="22">
        <f t="shared" ref="BF79:BF142" si="177">IF(BE79&lt;=11000,BE79*-1,IF(AND(BE79&gt;11000,BE79&lt;=16250),((BE79-11000)/0.75*-1)-11000,0))</f>
        <v>0</v>
      </c>
      <c r="BG79" s="22">
        <f t="shared" ref="BG79:BG142" si="178">IF(AND(BE79&gt;16250,BE79&lt;=24700),((BE79-16250)/0.65*-1)-18000,0)</f>
        <v>0</v>
      </c>
      <c r="BH79" s="22">
        <f t="shared" ref="BH79:BH142" si="179">IF(AND(BE79&gt;24700,BE79&lt;=41520),((BE79-24700)/0.58*-1)-31000,0)</f>
        <v>0</v>
      </c>
      <c r="BI79" s="22">
        <f t="shared" ref="BI79:BI142" si="180">IF(AND(BE79&gt;41520,BE79&lt;=57120),((BE79-41520)/0.52*-1)-60000,0)</f>
        <v>0</v>
      </c>
      <c r="BJ79" s="22">
        <f t="shared" ref="BJ79:BJ142" si="181">IF(AND(BE79&gt;57120,BE79&lt;=512120),((BE79-57120)/0.5*-1)-90000,0)</f>
        <v>0</v>
      </c>
      <c r="BK79" s="22">
        <f t="shared" ref="BK79:BK142" si="182">IF(BE79&gt;512120,((BE79-512120)/0.45*-1)-1000000,0)</f>
        <v>0</v>
      </c>
      <c r="BL79" s="22">
        <f t="shared" si="120"/>
        <v>0</v>
      </c>
      <c r="BM79" s="22">
        <f t="shared" si="126"/>
        <v>0</v>
      </c>
      <c r="BN79" s="22">
        <f t="shared" ref="BN79:BN142" si="183">IF(BM79&lt;1470,(MIN(BM79,$AG$3)/(1-0.1512))-MIN(BM79,$AG$3),0)</f>
        <v>0</v>
      </c>
      <c r="BO79" s="22">
        <f t="shared" ref="BO79:BO142" si="184">IF(AND(BM79&lt;1586,BM79&gt;=1470),(MIN(BM79,$AG$3)/(1-0.1612))-MIN(BM79,$AG$3),0)</f>
        <v>0</v>
      </c>
      <c r="BP79" s="22">
        <f t="shared" ref="BP79:BP142" si="185">IF(AND(BM79&lt;1698,BM79&gt;=1586),(MIN(BM79,$AG$3)/(1-0.1712))-MIN(BM79,$AG$3),0)</f>
        <v>0</v>
      </c>
      <c r="BQ79" s="22">
        <f t="shared" ref="BQ79:BQ142" si="186">IF(BM79&gt;=1698,(MIN(BM79,$AG$3)/(1-0.1812))-MIN(BM79,$AG$3),0)</f>
        <v>0</v>
      </c>
      <c r="BR79" s="22">
        <f t="shared" ref="BR79:BR142" si="187">MAX(BN79:BQ79)</f>
        <v>0</v>
      </c>
      <c r="BS79" s="66" t="e">
        <f>VLOOKUP(V79,'AMS Tabelle Pauschalsätze'!A69:L168,8,TRUE)</f>
        <v>#N/A</v>
      </c>
      <c r="BT79" s="66" t="e">
        <f>VLOOKUP(V79,'AMS Tabelle Pauschalsätze'!A69:L168,7,TRUE)</f>
        <v>#N/A</v>
      </c>
      <c r="BU79" s="73" t="e">
        <f t="shared" ref="BU79:BU142" si="188">BT79</f>
        <v>#N/A</v>
      </c>
      <c r="BV79" s="73" t="e">
        <f t="shared" ref="BV79:BV142" si="189">BU79+AR79+AS79-BS79</f>
        <v>#N/A</v>
      </c>
      <c r="BW79" s="73" t="e">
        <f>VLOOKUP(V79,'AMS Tabelle Pauschalsätze'!A69:L168,10,TRUE)</f>
        <v>#N/A</v>
      </c>
      <c r="BX79" s="11">
        <f t="shared" si="127"/>
        <v>0</v>
      </c>
      <c r="BY79" s="65" t="e">
        <f t="shared" si="128"/>
        <v>#DIV/0!</v>
      </c>
      <c r="BZ79" s="73" t="e">
        <f t="shared" ref="BZ79:BZ142" si="190">ROUND((BW79/BX79)*BY79,2)</f>
        <v>#N/A</v>
      </c>
      <c r="CA79" s="110" t="e">
        <f t="shared" si="129"/>
        <v>#N/A</v>
      </c>
      <c r="CB79" s="22"/>
      <c r="CC79" s="28" t="e">
        <f t="shared" si="130"/>
        <v>#DIV/0!</v>
      </c>
      <c r="CD79" s="28" t="e">
        <f t="shared" ref="CD79:CD142" si="191">BU79-CC79</f>
        <v>#N/A</v>
      </c>
      <c r="CE79" s="28" t="e">
        <f t="shared" ref="CE79:CE142" si="192">CC79+CD79</f>
        <v>#DIV/0!</v>
      </c>
      <c r="CF79" s="11"/>
      <c r="CG79" s="22" t="e">
        <f t="shared" ref="CG79:CG142" si="193">BW79</f>
        <v>#N/A</v>
      </c>
      <c r="CH79" s="22" t="e">
        <f t="shared" ref="CH79:CH142" si="194">CA79</f>
        <v>#N/A</v>
      </c>
      <c r="CI79" s="22" t="e">
        <f t="shared" ref="CI79:CI142" si="195">CG79-CH79</f>
        <v>#N/A</v>
      </c>
    </row>
    <row r="80" spans="1:87" x14ac:dyDescent="0.25">
      <c r="A80" s="11">
        <v>67</v>
      </c>
      <c r="B80" s="37"/>
      <c r="C80" s="37"/>
      <c r="D80" s="38"/>
      <c r="E80" s="109"/>
      <c r="F80" s="109"/>
      <c r="G80" s="109"/>
      <c r="H80" s="131" t="e">
        <f t="shared" si="131"/>
        <v>#DIV/0!</v>
      </c>
      <c r="I80" s="20"/>
      <c r="J80" s="93">
        <f t="shared" si="132"/>
        <v>0</v>
      </c>
      <c r="K80" s="31" t="e">
        <f t="shared" si="133"/>
        <v>#N/A</v>
      </c>
      <c r="L80" s="101" t="e">
        <f t="shared" si="134"/>
        <v>#N/A</v>
      </c>
      <c r="M80" s="32" t="e">
        <f t="shared" si="135"/>
        <v>#N/A</v>
      </c>
      <c r="N80" s="31" t="e">
        <f t="shared" si="136"/>
        <v>#N/A</v>
      </c>
      <c r="O80" s="33"/>
      <c r="P80" s="31">
        <f t="shared" si="137"/>
        <v>0</v>
      </c>
      <c r="Q80" s="31">
        <f t="shared" si="138"/>
        <v>0</v>
      </c>
      <c r="R80" s="34" t="e">
        <f t="shared" si="139"/>
        <v>#DIV/0!</v>
      </c>
      <c r="S80" s="34" t="e">
        <f t="shared" si="140"/>
        <v>#N/A</v>
      </c>
      <c r="T80" s="31" t="e">
        <f t="shared" si="141"/>
        <v>#DIV/0!</v>
      </c>
      <c r="U80" s="21"/>
      <c r="V80" s="21">
        <f t="shared" ref="V80:V143" si="196">IF(D80&gt;=5370,5370,IF(D80&gt;0,ROUNDDOWN((D80-0.01)/50,0)*50+1,0))</f>
        <v>0</v>
      </c>
      <c r="W80" s="11">
        <f t="shared" si="142"/>
        <v>0</v>
      </c>
      <c r="X80" s="11">
        <f t="shared" si="143"/>
        <v>0</v>
      </c>
      <c r="Y80" s="11">
        <f t="shared" si="144"/>
        <v>0</v>
      </c>
      <c r="Z80" s="22">
        <f t="shared" si="145"/>
        <v>0</v>
      </c>
      <c r="AA80" s="23">
        <f t="shared" si="146"/>
        <v>0</v>
      </c>
      <c r="AB80" s="24">
        <f t="shared" si="147"/>
        <v>0</v>
      </c>
      <c r="AC80" s="23">
        <f t="shared" si="148"/>
        <v>0</v>
      </c>
      <c r="AD80" s="25" t="e">
        <f t="shared" si="149"/>
        <v>#DIV/0!</v>
      </c>
      <c r="AE80" s="25" t="e">
        <f t="shared" si="150"/>
        <v>#DIV/0!</v>
      </c>
      <c r="AF80" s="11">
        <f t="shared" si="151"/>
        <v>0</v>
      </c>
      <c r="AG80" s="65">
        <f t="shared" si="152"/>
        <v>0</v>
      </c>
      <c r="AH80" s="65">
        <f t="shared" si="153"/>
        <v>0</v>
      </c>
      <c r="AI80" s="26">
        <f t="shared" si="154"/>
        <v>0.9</v>
      </c>
      <c r="AJ80" s="26">
        <f t="shared" si="155"/>
        <v>0</v>
      </c>
      <c r="AK80" s="26">
        <f t="shared" si="156"/>
        <v>0</v>
      </c>
      <c r="AL80" s="26">
        <f t="shared" si="157"/>
        <v>0</v>
      </c>
      <c r="AM80" s="26">
        <f t="shared" si="158"/>
        <v>0</v>
      </c>
      <c r="AN80" s="27">
        <f t="shared" si="159"/>
        <v>0.9</v>
      </c>
      <c r="AO80" s="22">
        <f t="shared" si="160"/>
        <v>0</v>
      </c>
      <c r="AP80" s="22">
        <f t="shared" si="161"/>
        <v>0</v>
      </c>
      <c r="AQ80" s="22">
        <f t="shared" si="162"/>
        <v>0</v>
      </c>
      <c r="AR80" s="22">
        <f t="shared" si="163"/>
        <v>0</v>
      </c>
      <c r="AS80" s="22">
        <f t="shared" si="164"/>
        <v>0</v>
      </c>
      <c r="AT80" s="22">
        <f t="shared" si="165"/>
        <v>0</v>
      </c>
      <c r="AU80" s="22">
        <f t="shared" si="166"/>
        <v>-192</v>
      </c>
      <c r="AV80" s="11">
        <f t="shared" si="167"/>
        <v>0</v>
      </c>
      <c r="AW80" s="11">
        <f t="shared" si="168"/>
        <v>0</v>
      </c>
      <c r="AX80" s="11">
        <f t="shared" si="169"/>
        <v>0</v>
      </c>
      <c r="AY80" s="11">
        <f t="shared" si="170"/>
        <v>0</v>
      </c>
      <c r="AZ80" s="11">
        <f t="shared" si="171"/>
        <v>0</v>
      </c>
      <c r="BA80" s="11">
        <f t="shared" si="172"/>
        <v>0</v>
      </c>
      <c r="BB80" s="12">
        <f t="shared" si="173"/>
        <v>0</v>
      </c>
      <c r="BC80" s="11">
        <f t="shared" si="174"/>
        <v>0</v>
      </c>
      <c r="BD80" s="11">
        <f t="shared" si="175"/>
        <v>0</v>
      </c>
      <c r="BE80" s="11">
        <f t="shared" si="176"/>
        <v>0</v>
      </c>
      <c r="BF80" s="22">
        <f t="shared" si="177"/>
        <v>0</v>
      </c>
      <c r="BG80" s="22">
        <f t="shared" si="178"/>
        <v>0</v>
      </c>
      <c r="BH80" s="22">
        <f t="shared" si="179"/>
        <v>0</v>
      </c>
      <c r="BI80" s="22">
        <f t="shared" si="180"/>
        <v>0</v>
      </c>
      <c r="BJ80" s="22">
        <f t="shared" si="181"/>
        <v>0</v>
      </c>
      <c r="BK80" s="22">
        <f t="shared" si="182"/>
        <v>0</v>
      </c>
      <c r="BL80" s="22">
        <f t="shared" ref="BL80:BL143" si="197">IF(BE80&gt;0,(MIN(BF80:BK80)*-1)-(192*0.35),0)</f>
        <v>0</v>
      </c>
      <c r="BM80" s="22">
        <f t="shared" si="126"/>
        <v>0</v>
      </c>
      <c r="BN80" s="22">
        <f t="shared" si="183"/>
        <v>0</v>
      </c>
      <c r="BO80" s="22">
        <f t="shared" si="184"/>
        <v>0</v>
      </c>
      <c r="BP80" s="22">
        <f t="shared" si="185"/>
        <v>0</v>
      </c>
      <c r="BQ80" s="22">
        <f t="shared" si="186"/>
        <v>0</v>
      </c>
      <c r="BR80" s="22">
        <f t="shared" si="187"/>
        <v>0</v>
      </c>
      <c r="BS80" s="66" t="e">
        <f>VLOOKUP(V80,'AMS Tabelle Pauschalsätze'!A70:L169,8,TRUE)</f>
        <v>#N/A</v>
      </c>
      <c r="BT80" s="66" t="e">
        <f>VLOOKUP(V80,'AMS Tabelle Pauschalsätze'!A70:L169,7,TRUE)</f>
        <v>#N/A</v>
      </c>
      <c r="BU80" s="73" t="e">
        <f t="shared" si="188"/>
        <v>#N/A</v>
      </c>
      <c r="BV80" s="73" t="e">
        <f t="shared" si="189"/>
        <v>#N/A</v>
      </c>
      <c r="BW80" s="73" t="e">
        <f>VLOOKUP(V80,'AMS Tabelle Pauschalsätze'!A70:L169,10,TRUE)</f>
        <v>#N/A</v>
      </c>
      <c r="BX80" s="11">
        <f t="shared" si="127"/>
        <v>0</v>
      </c>
      <c r="BY80" s="65" t="e">
        <f t="shared" si="128"/>
        <v>#DIV/0!</v>
      </c>
      <c r="BZ80" s="73" t="e">
        <f t="shared" si="190"/>
        <v>#N/A</v>
      </c>
      <c r="CA80" s="110" t="e">
        <f t="shared" si="129"/>
        <v>#N/A</v>
      </c>
      <c r="CB80" s="22"/>
      <c r="CC80" s="28" t="e">
        <f t="shared" si="130"/>
        <v>#DIV/0!</v>
      </c>
      <c r="CD80" s="28" t="e">
        <f t="shared" si="191"/>
        <v>#N/A</v>
      </c>
      <c r="CE80" s="28" t="e">
        <f t="shared" si="192"/>
        <v>#DIV/0!</v>
      </c>
      <c r="CF80" s="11"/>
      <c r="CG80" s="22" t="e">
        <f t="shared" si="193"/>
        <v>#N/A</v>
      </c>
      <c r="CH80" s="22" t="e">
        <f t="shared" si="194"/>
        <v>#N/A</v>
      </c>
      <c r="CI80" s="22" t="e">
        <f t="shared" si="195"/>
        <v>#N/A</v>
      </c>
    </row>
    <row r="81" spans="1:87" x14ac:dyDescent="0.25">
      <c r="A81" s="11">
        <v>68</v>
      </c>
      <c r="B81" s="37"/>
      <c r="C81" s="37"/>
      <c r="D81" s="38"/>
      <c r="E81" s="109"/>
      <c r="F81" s="109"/>
      <c r="G81" s="109"/>
      <c r="H81" s="131" t="e">
        <f t="shared" si="131"/>
        <v>#DIV/0!</v>
      </c>
      <c r="I81" s="20"/>
      <c r="J81" s="93">
        <f t="shared" si="132"/>
        <v>0</v>
      </c>
      <c r="K81" s="31" t="e">
        <f t="shared" si="133"/>
        <v>#N/A</v>
      </c>
      <c r="L81" s="101" t="e">
        <f t="shared" si="134"/>
        <v>#N/A</v>
      </c>
      <c r="M81" s="32" t="e">
        <f t="shared" si="135"/>
        <v>#N/A</v>
      </c>
      <c r="N81" s="31" t="e">
        <f t="shared" si="136"/>
        <v>#N/A</v>
      </c>
      <c r="O81" s="33"/>
      <c r="P81" s="31">
        <f t="shared" si="137"/>
        <v>0</v>
      </c>
      <c r="Q81" s="31">
        <f t="shared" si="138"/>
        <v>0</v>
      </c>
      <c r="R81" s="34" t="e">
        <f t="shared" si="139"/>
        <v>#DIV/0!</v>
      </c>
      <c r="S81" s="34" t="e">
        <f t="shared" si="140"/>
        <v>#N/A</v>
      </c>
      <c r="T81" s="31" t="e">
        <f t="shared" si="141"/>
        <v>#DIV/0!</v>
      </c>
      <c r="U81" s="21"/>
      <c r="V81" s="21">
        <f t="shared" si="196"/>
        <v>0</v>
      </c>
      <c r="W81" s="11">
        <f t="shared" si="142"/>
        <v>0</v>
      </c>
      <c r="X81" s="11">
        <f t="shared" si="143"/>
        <v>0</v>
      </c>
      <c r="Y81" s="11">
        <f t="shared" si="144"/>
        <v>0</v>
      </c>
      <c r="Z81" s="22">
        <f t="shared" si="145"/>
        <v>0</v>
      </c>
      <c r="AA81" s="23">
        <f t="shared" si="146"/>
        <v>0</v>
      </c>
      <c r="AB81" s="24">
        <f t="shared" si="147"/>
        <v>0</v>
      </c>
      <c r="AC81" s="23">
        <f t="shared" si="148"/>
        <v>0</v>
      </c>
      <c r="AD81" s="25" t="e">
        <f t="shared" si="149"/>
        <v>#DIV/0!</v>
      </c>
      <c r="AE81" s="25" t="e">
        <f t="shared" si="150"/>
        <v>#DIV/0!</v>
      </c>
      <c r="AF81" s="11">
        <f t="shared" si="151"/>
        <v>0</v>
      </c>
      <c r="AG81" s="65">
        <f t="shared" si="152"/>
        <v>0</v>
      </c>
      <c r="AH81" s="65">
        <f t="shared" si="153"/>
        <v>0</v>
      </c>
      <c r="AI81" s="26">
        <f t="shared" si="154"/>
        <v>0.9</v>
      </c>
      <c r="AJ81" s="26">
        <f t="shared" si="155"/>
        <v>0</v>
      </c>
      <c r="AK81" s="26">
        <f t="shared" si="156"/>
        <v>0</v>
      </c>
      <c r="AL81" s="26">
        <f t="shared" si="157"/>
        <v>0</v>
      </c>
      <c r="AM81" s="26">
        <f t="shared" si="158"/>
        <v>0</v>
      </c>
      <c r="AN81" s="27">
        <f t="shared" si="159"/>
        <v>0.9</v>
      </c>
      <c r="AO81" s="22">
        <f t="shared" si="160"/>
        <v>0</v>
      </c>
      <c r="AP81" s="22">
        <f t="shared" si="161"/>
        <v>0</v>
      </c>
      <c r="AQ81" s="22">
        <f t="shared" si="162"/>
        <v>0</v>
      </c>
      <c r="AR81" s="22">
        <f t="shared" si="163"/>
        <v>0</v>
      </c>
      <c r="AS81" s="22">
        <f t="shared" si="164"/>
        <v>0</v>
      </c>
      <c r="AT81" s="22">
        <f t="shared" si="165"/>
        <v>0</v>
      </c>
      <c r="AU81" s="22">
        <f t="shared" si="166"/>
        <v>-192</v>
      </c>
      <c r="AV81" s="11">
        <f t="shared" si="167"/>
        <v>0</v>
      </c>
      <c r="AW81" s="11">
        <f t="shared" si="168"/>
        <v>0</v>
      </c>
      <c r="AX81" s="11">
        <f t="shared" si="169"/>
        <v>0</v>
      </c>
      <c r="AY81" s="11">
        <f t="shared" si="170"/>
        <v>0</v>
      </c>
      <c r="AZ81" s="11">
        <f t="shared" si="171"/>
        <v>0</v>
      </c>
      <c r="BA81" s="11">
        <f t="shared" si="172"/>
        <v>0</v>
      </c>
      <c r="BB81" s="12">
        <f t="shared" si="173"/>
        <v>0</v>
      </c>
      <c r="BC81" s="11">
        <f t="shared" si="174"/>
        <v>0</v>
      </c>
      <c r="BD81" s="11">
        <f t="shared" si="175"/>
        <v>0</v>
      </c>
      <c r="BE81" s="11">
        <f t="shared" si="176"/>
        <v>0</v>
      </c>
      <c r="BF81" s="22">
        <f t="shared" si="177"/>
        <v>0</v>
      </c>
      <c r="BG81" s="22">
        <f t="shared" si="178"/>
        <v>0</v>
      </c>
      <c r="BH81" s="22">
        <f t="shared" si="179"/>
        <v>0</v>
      </c>
      <c r="BI81" s="22">
        <f t="shared" si="180"/>
        <v>0</v>
      </c>
      <c r="BJ81" s="22">
        <f t="shared" si="181"/>
        <v>0</v>
      </c>
      <c r="BK81" s="22">
        <f t="shared" si="182"/>
        <v>0</v>
      </c>
      <c r="BL81" s="22">
        <f t="shared" si="197"/>
        <v>0</v>
      </c>
      <c r="BM81" s="22">
        <f t="shared" si="126"/>
        <v>0</v>
      </c>
      <c r="BN81" s="22">
        <f t="shared" si="183"/>
        <v>0</v>
      </c>
      <c r="BO81" s="22">
        <f t="shared" si="184"/>
        <v>0</v>
      </c>
      <c r="BP81" s="22">
        <f t="shared" si="185"/>
        <v>0</v>
      </c>
      <c r="BQ81" s="22">
        <f t="shared" si="186"/>
        <v>0</v>
      </c>
      <c r="BR81" s="22">
        <f t="shared" si="187"/>
        <v>0</v>
      </c>
      <c r="BS81" s="66" t="e">
        <f>VLOOKUP(V81,'AMS Tabelle Pauschalsätze'!A71:L170,8,TRUE)</f>
        <v>#N/A</v>
      </c>
      <c r="BT81" s="66" t="e">
        <f>VLOOKUP(V81,'AMS Tabelle Pauschalsätze'!A71:L170,7,TRUE)</f>
        <v>#N/A</v>
      </c>
      <c r="BU81" s="73" t="e">
        <f t="shared" si="188"/>
        <v>#N/A</v>
      </c>
      <c r="BV81" s="73" t="e">
        <f t="shared" si="189"/>
        <v>#N/A</v>
      </c>
      <c r="BW81" s="73" t="e">
        <f>VLOOKUP(V81,'AMS Tabelle Pauschalsätze'!A71:L170,10,TRUE)</f>
        <v>#N/A</v>
      </c>
      <c r="BX81" s="11">
        <f t="shared" si="127"/>
        <v>0</v>
      </c>
      <c r="BY81" s="65" t="e">
        <f t="shared" si="128"/>
        <v>#DIV/0!</v>
      </c>
      <c r="BZ81" s="73" t="e">
        <f t="shared" si="190"/>
        <v>#N/A</v>
      </c>
      <c r="CA81" s="110" t="e">
        <f t="shared" si="129"/>
        <v>#N/A</v>
      </c>
      <c r="CB81" s="22"/>
      <c r="CC81" s="28" t="e">
        <f t="shared" si="130"/>
        <v>#DIV/0!</v>
      </c>
      <c r="CD81" s="28" t="e">
        <f t="shared" si="191"/>
        <v>#N/A</v>
      </c>
      <c r="CE81" s="28" t="e">
        <f t="shared" si="192"/>
        <v>#DIV/0!</v>
      </c>
      <c r="CF81" s="11"/>
      <c r="CG81" s="22" t="e">
        <f t="shared" si="193"/>
        <v>#N/A</v>
      </c>
      <c r="CH81" s="22" t="e">
        <f t="shared" si="194"/>
        <v>#N/A</v>
      </c>
      <c r="CI81" s="22" t="e">
        <f t="shared" si="195"/>
        <v>#N/A</v>
      </c>
    </row>
    <row r="82" spans="1:87" x14ac:dyDescent="0.25">
      <c r="A82" s="11">
        <v>69</v>
      </c>
      <c r="B82" s="37"/>
      <c r="C82" s="37"/>
      <c r="D82" s="38"/>
      <c r="E82" s="109"/>
      <c r="F82" s="109"/>
      <c r="G82" s="109"/>
      <c r="H82" s="131" t="e">
        <f t="shared" si="131"/>
        <v>#DIV/0!</v>
      </c>
      <c r="I82" s="20"/>
      <c r="J82" s="93">
        <f t="shared" si="132"/>
        <v>0</v>
      </c>
      <c r="K82" s="31" t="e">
        <f t="shared" si="133"/>
        <v>#N/A</v>
      </c>
      <c r="L82" s="101" t="e">
        <f t="shared" si="134"/>
        <v>#N/A</v>
      </c>
      <c r="M82" s="32" t="e">
        <f t="shared" si="135"/>
        <v>#N/A</v>
      </c>
      <c r="N82" s="31" t="e">
        <f t="shared" si="136"/>
        <v>#N/A</v>
      </c>
      <c r="O82" s="33"/>
      <c r="P82" s="31">
        <f t="shared" si="137"/>
        <v>0</v>
      </c>
      <c r="Q82" s="31">
        <f t="shared" si="138"/>
        <v>0</v>
      </c>
      <c r="R82" s="34" t="e">
        <f t="shared" si="139"/>
        <v>#DIV/0!</v>
      </c>
      <c r="S82" s="34" t="e">
        <f t="shared" si="140"/>
        <v>#N/A</v>
      </c>
      <c r="T82" s="31" t="e">
        <f t="shared" si="141"/>
        <v>#DIV/0!</v>
      </c>
      <c r="U82" s="21"/>
      <c r="V82" s="21">
        <f t="shared" si="196"/>
        <v>0</v>
      </c>
      <c r="W82" s="11">
        <f t="shared" si="142"/>
        <v>0</v>
      </c>
      <c r="X82" s="11">
        <f t="shared" si="143"/>
        <v>0</v>
      </c>
      <c r="Y82" s="11">
        <f t="shared" si="144"/>
        <v>0</v>
      </c>
      <c r="Z82" s="22">
        <f t="shared" si="145"/>
        <v>0</v>
      </c>
      <c r="AA82" s="23">
        <f t="shared" si="146"/>
        <v>0</v>
      </c>
      <c r="AB82" s="24">
        <f t="shared" si="147"/>
        <v>0</v>
      </c>
      <c r="AC82" s="23">
        <f t="shared" si="148"/>
        <v>0</v>
      </c>
      <c r="AD82" s="25" t="e">
        <f t="shared" si="149"/>
        <v>#DIV/0!</v>
      </c>
      <c r="AE82" s="25" t="e">
        <f t="shared" si="150"/>
        <v>#DIV/0!</v>
      </c>
      <c r="AF82" s="11">
        <f t="shared" si="151"/>
        <v>0</v>
      </c>
      <c r="AG82" s="65">
        <f t="shared" si="152"/>
        <v>0</v>
      </c>
      <c r="AH82" s="65">
        <f t="shared" si="153"/>
        <v>0</v>
      </c>
      <c r="AI82" s="26">
        <f t="shared" si="154"/>
        <v>0.9</v>
      </c>
      <c r="AJ82" s="26">
        <f t="shared" si="155"/>
        <v>0</v>
      </c>
      <c r="AK82" s="26">
        <f t="shared" si="156"/>
        <v>0</v>
      </c>
      <c r="AL82" s="26">
        <f t="shared" si="157"/>
        <v>0</v>
      </c>
      <c r="AM82" s="26">
        <f t="shared" si="158"/>
        <v>0</v>
      </c>
      <c r="AN82" s="27">
        <f t="shared" si="159"/>
        <v>0.9</v>
      </c>
      <c r="AO82" s="22">
        <f t="shared" si="160"/>
        <v>0</v>
      </c>
      <c r="AP82" s="22">
        <f t="shared" si="161"/>
        <v>0</v>
      </c>
      <c r="AQ82" s="22">
        <f t="shared" si="162"/>
        <v>0</v>
      </c>
      <c r="AR82" s="22">
        <f t="shared" si="163"/>
        <v>0</v>
      </c>
      <c r="AS82" s="22">
        <f t="shared" si="164"/>
        <v>0</v>
      </c>
      <c r="AT82" s="22">
        <f t="shared" si="165"/>
        <v>0</v>
      </c>
      <c r="AU82" s="22">
        <f t="shared" si="166"/>
        <v>-192</v>
      </c>
      <c r="AV82" s="11">
        <f t="shared" si="167"/>
        <v>0</v>
      </c>
      <c r="AW82" s="11">
        <f t="shared" si="168"/>
        <v>0</v>
      </c>
      <c r="AX82" s="11">
        <f t="shared" si="169"/>
        <v>0</v>
      </c>
      <c r="AY82" s="11">
        <f t="shared" si="170"/>
        <v>0</v>
      </c>
      <c r="AZ82" s="11">
        <f t="shared" si="171"/>
        <v>0</v>
      </c>
      <c r="BA82" s="11">
        <f t="shared" si="172"/>
        <v>0</v>
      </c>
      <c r="BB82" s="12">
        <f t="shared" si="173"/>
        <v>0</v>
      </c>
      <c r="BC82" s="11">
        <f t="shared" si="174"/>
        <v>0</v>
      </c>
      <c r="BD82" s="11">
        <f t="shared" si="175"/>
        <v>0</v>
      </c>
      <c r="BE82" s="11">
        <f t="shared" si="176"/>
        <v>0</v>
      </c>
      <c r="BF82" s="22">
        <f t="shared" si="177"/>
        <v>0</v>
      </c>
      <c r="BG82" s="22">
        <f t="shared" si="178"/>
        <v>0</v>
      </c>
      <c r="BH82" s="22">
        <f t="shared" si="179"/>
        <v>0</v>
      </c>
      <c r="BI82" s="22">
        <f t="shared" si="180"/>
        <v>0</v>
      </c>
      <c r="BJ82" s="22">
        <f t="shared" si="181"/>
        <v>0</v>
      </c>
      <c r="BK82" s="22">
        <f t="shared" si="182"/>
        <v>0</v>
      </c>
      <c r="BL82" s="22">
        <f t="shared" si="197"/>
        <v>0</v>
      </c>
      <c r="BM82" s="22">
        <f t="shared" si="126"/>
        <v>0</v>
      </c>
      <c r="BN82" s="22">
        <f t="shared" si="183"/>
        <v>0</v>
      </c>
      <c r="BO82" s="22">
        <f t="shared" si="184"/>
        <v>0</v>
      </c>
      <c r="BP82" s="22">
        <f t="shared" si="185"/>
        <v>0</v>
      </c>
      <c r="BQ82" s="22">
        <f t="shared" si="186"/>
        <v>0</v>
      </c>
      <c r="BR82" s="22">
        <f t="shared" si="187"/>
        <v>0</v>
      </c>
      <c r="BS82" s="66" t="e">
        <f>VLOOKUP(V82,'AMS Tabelle Pauschalsätze'!A72:L171,8,TRUE)</f>
        <v>#N/A</v>
      </c>
      <c r="BT82" s="66" t="e">
        <f>VLOOKUP(V82,'AMS Tabelle Pauschalsätze'!A72:L171,7,TRUE)</f>
        <v>#N/A</v>
      </c>
      <c r="BU82" s="73" t="e">
        <f t="shared" si="188"/>
        <v>#N/A</v>
      </c>
      <c r="BV82" s="73" t="e">
        <f t="shared" si="189"/>
        <v>#N/A</v>
      </c>
      <c r="BW82" s="73" t="e">
        <f>VLOOKUP(V82,'AMS Tabelle Pauschalsätze'!A72:L171,10,TRUE)</f>
        <v>#N/A</v>
      </c>
      <c r="BX82" s="11">
        <f t="shared" si="127"/>
        <v>0</v>
      </c>
      <c r="BY82" s="65" t="e">
        <f t="shared" si="128"/>
        <v>#DIV/0!</v>
      </c>
      <c r="BZ82" s="73" t="e">
        <f t="shared" si="190"/>
        <v>#N/A</v>
      </c>
      <c r="CA82" s="110" t="e">
        <f t="shared" si="129"/>
        <v>#N/A</v>
      </c>
      <c r="CB82" s="22"/>
      <c r="CC82" s="28" t="e">
        <f t="shared" si="130"/>
        <v>#DIV/0!</v>
      </c>
      <c r="CD82" s="28" t="e">
        <f t="shared" si="191"/>
        <v>#N/A</v>
      </c>
      <c r="CE82" s="28" t="e">
        <f t="shared" si="192"/>
        <v>#DIV/0!</v>
      </c>
      <c r="CF82" s="11"/>
      <c r="CG82" s="22" t="e">
        <f t="shared" si="193"/>
        <v>#N/A</v>
      </c>
      <c r="CH82" s="22" t="e">
        <f t="shared" si="194"/>
        <v>#N/A</v>
      </c>
      <c r="CI82" s="22" t="e">
        <f t="shared" si="195"/>
        <v>#N/A</v>
      </c>
    </row>
    <row r="83" spans="1:87" x14ac:dyDescent="0.25">
      <c r="A83" s="11">
        <v>70</v>
      </c>
      <c r="B83" s="37"/>
      <c r="C83" s="37"/>
      <c r="D83" s="38"/>
      <c r="E83" s="109"/>
      <c r="F83" s="109"/>
      <c r="G83" s="109"/>
      <c r="H83" s="131" t="e">
        <f t="shared" si="131"/>
        <v>#DIV/0!</v>
      </c>
      <c r="I83" s="20"/>
      <c r="J83" s="93">
        <f t="shared" si="132"/>
        <v>0</v>
      </c>
      <c r="K83" s="31" t="e">
        <f t="shared" si="133"/>
        <v>#N/A</v>
      </c>
      <c r="L83" s="101" t="e">
        <f t="shared" si="134"/>
        <v>#N/A</v>
      </c>
      <c r="M83" s="32" t="e">
        <f t="shared" si="135"/>
        <v>#N/A</v>
      </c>
      <c r="N83" s="31" t="e">
        <f t="shared" si="136"/>
        <v>#N/A</v>
      </c>
      <c r="O83" s="33"/>
      <c r="P83" s="31">
        <f t="shared" si="137"/>
        <v>0</v>
      </c>
      <c r="Q83" s="31">
        <f t="shared" si="138"/>
        <v>0</v>
      </c>
      <c r="R83" s="34" t="e">
        <f t="shared" si="139"/>
        <v>#DIV/0!</v>
      </c>
      <c r="S83" s="34" t="e">
        <f t="shared" si="140"/>
        <v>#N/A</v>
      </c>
      <c r="T83" s="31" t="e">
        <f t="shared" si="141"/>
        <v>#DIV/0!</v>
      </c>
      <c r="U83" s="21"/>
      <c r="V83" s="21">
        <f t="shared" si="196"/>
        <v>0</v>
      </c>
      <c r="W83" s="11">
        <f t="shared" si="142"/>
        <v>0</v>
      </c>
      <c r="X83" s="11">
        <f t="shared" si="143"/>
        <v>0</v>
      </c>
      <c r="Y83" s="11">
        <f t="shared" si="144"/>
        <v>0</v>
      </c>
      <c r="Z83" s="22">
        <f t="shared" si="145"/>
        <v>0</v>
      </c>
      <c r="AA83" s="23">
        <f t="shared" si="146"/>
        <v>0</v>
      </c>
      <c r="AB83" s="24">
        <f t="shared" si="147"/>
        <v>0</v>
      </c>
      <c r="AC83" s="23">
        <f t="shared" si="148"/>
        <v>0</v>
      </c>
      <c r="AD83" s="25" t="e">
        <f t="shared" si="149"/>
        <v>#DIV/0!</v>
      </c>
      <c r="AE83" s="25" t="e">
        <f t="shared" si="150"/>
        <v>#DIV/0!</v>
      </c>
      <c r="AF83" s="11">
        <f t="shared" si="151"/>
        <v>0</v>
      </c>
      <c r="AG83" s="65">
        <f t="shared" si="152"/>
        <v>0</v>
      </c>
      <c r="AH83" s="65">
        <f t="shared" si="153"/>
        <v>0</v>
      </c>
      <c r="AI83" s="26">
        <f t="shared" si="154"/>
        <v>0.9</v>
      </c>
      <c r="AJ83" s="26">
        <f t="shared" si="155"/>
        <v>0</v>
      </c>
      <c r="AK83" s="26">
        <f t="shared" si="156"/>
        <v>0</v>
      </c>
      <c r="AL83" s="26">
        <f t="shared" si="157"/>
        <v>0</v>
      </c>
      <c r="AM83" s="26">
        <f t="shared" si="158"/>
        <v>0</v>
      </c>
      <c r="AN83" s="27">
        <f t="shared" si="159"/>
        <v>0.9</v>
      </c>
      <c r="AO83" s="22">
        <f t="shared" si="160"/>
        <v>0</v>
      </c>
      <c r="AP83" s="22">
        <f t="shared" si="161"/>
        <v>0</v>
      </c>
      <c r="AQ83" s="22">
        <f t="shared" si="162"/>
        <v>0</v>
      </c>
      <c r="AR83" s="22">
        <f t="shared" si="163"/>
        <v>0</v>
      </c>
      <c r="AS83" s="22">
        <f t="shared" si="164"/>
        <v>0</v>
      </c>
      <c r="AT83" s="22">
        <f t="shared" si="165"/>
        <v>0</v>
      </c>
      <c r="AU83" s="22">
        <f t="shared" si="166"/>
        <v>-192</v>
      </c>
      <c r="AV83" s="11">
        <f t="shared" si="167"/>
        <v>0</v>
      </c>
      <c r="AW83" s="11">
        <f t="shared" si="168"/>
        <v>0</v>
      </c>
      <c r="AX83" s="11">
        <f t="shared" si="169"/>
        <v>0</v>
      </c>
      <c r="AY83" s="11">
        <f t="shared" si="170"/>
        <v>0</v>
      </c>
      <c r="AZ83" s="11">
        <f t="shared" si="171"/>
        <v>0</v>
      </c>
      <c r="BA83" s="11">
        <f t="shared" si="172"/>
        <v>0</v>
      </c>
      <c r="BB83" s="12">
        <f t="shared" si="173"/>
        <v>0</v>
      </c>
      <c r="BC83" s="11">
        <f t="shared" si="174"/>
        <v>0</v>
      </c>
      <c r="BD83" s="11">
        <f t="shared" si="175"/>
        <v>0</v>
      </c>
      <c r="BE83" s="11">
        <f t="shared" si="176"/>
        <v>0</v>
      </c>
      <c r="BF83" s="22">
        <f t="shared" si="177"/>
        <v>0</v>
      </c>
      <c r="BG83" s="22">
        <f t="shared" si="178"/>
        <v>0</v>
      </c>
      <c r="BH83" s="22">
        <f t="shared" si="179"/>
        <v>0</v>
      </c>
      <c r="BI83" s="22">
        <f t="shared" si="180"/>
        <v>0</v>
      </c>
      <c r="BJ83" s="22">
        <f t="shared" si="181"/>
        <v>0</v>
      </c>
      <c r="BK83" s="22">
        <f t="shared" si="182"/>
        <v>0</v>
      </c>
      <c r="BL83" s="22">
        <f t="shared" si="197"/>
        <v>0</v>
      </c>
      <c r="BM83" s="22">
        <f t="shared" si="126"/>
        <v>0</v>
      </c>
      <c r="BN83" s="22">
        <f t="shared" si="183"/>
        <v>0</v>
      </c>
      <c r="BO83" s="22">
        <f t="shared" si="184"/>
        <v>0</v>
      </c>
      <c r="BP83" s="22">
        <f t="shared" si="185"/>
        <v>0</v>
      </c>
      <c r="BQ83" s="22">
        <f t="shared" si="186"/>
        <v>0</v>
      </c>
      <c r="BR83" s="22">
        <f t="shared" si="187"/>
        <v>0</v>
      </c>
      <c r="BS83" s="66" t="e">
        <f>VLOOKUP(V83,'AMS Tabelle Pauschalsätze'!A73:L172,8,TRUE)</f>
        <v>#N/A</v>
      </c>
      <c r="BT83" s="66" t="e">
        <f>VLOOKUP(V83,'AMS Tabelle Pauschalsätze'!A73:L172,7,TRUE)</f>
        <v>#N/A</v>
      </c>
      <c r="BU83" s="73" t="e">
        <f t="shared" si="188"/>
        <v>#N/A</v>
      </c>
      <c r="BV83" s="73" t="e">
        <f t="shared" si="189"/>
        <v>#N/A</v>
      </c>
      <c r="BW83" s="73" t="e">
        <f>VLOOKUP(V83,'AMS Tabelle Pauschalsätze'!A73:L172,10,TRUE)</f>
        <v>#N/A</v>
      </c>
      <c r="BX83" s="11">
        <f t="shared" si="127"/>
        <v>0</v>
      </c>
      <c r="BY83" s="65" t="e">
        <f t="shared" si="128"/>
        <v>#DIV/0!</v>
      </c>
      <c r="BZ83" s="73" t="e">
        <f t="shared" si="190"/>
        <v>#N/A</v>
      </c>
      <c r="CA83" s="110" t="e">
        <f t="shared" si="129"/>
        <v>#N/A</v>
      </c>
      <c r="CB83" s="22"/>
      <c r="CC83" s="28" t="e">
        <f t="shared" si="130"/>
        <v>#DIV/0!</v>
      </c>
      <c r="CD83" s="28" t="e">
        <f t="shared" si="191"/>
        <v>#N/A</v>
      </c>
      <c r="CE83" s="28" t="e">
        <f t="shared" si="192"/>
        <v>#DIV/0!</v>
      </c>
      <c r="CF83" s="11"/>
      <c r="CG83" s="22" t="e">
        <f t="shared" si="193"/>
        <v>#N/A</v>
      </c>
      <c r="CH83" s="22" t="e">
        <f t="shared" si="194"/>
        <v>#N/A</v>
      </c>
      <c r="CI83" s="22" t="e">
        <f t="shared" si="195"/>
        <v>#N/A</v>
      </c>
    </row>
    <row r="84" spans="1:87" x14ac:dyDescent="0.25">
      <c r="A84" s="11">
        <v>71</v>
      </c>
      <c r="B84" s="37"/>
      <c r="C84" s="37"/>
      <c r="D84" s="38"/>
      <c r="E84" s="109"/>
      <c r="F84" s="109"/>
      <c r="G84" s="109"/>
      <c r="H84" s="131" t="e">
        <f t="shared" si="131"/>
        <v>#DIV/0!</v>
      </c>
      <c r="I84" s="20"/>
      <c r="J84" s="93">
        <f t="shared" si="132"/>
        <v>0</v>
      </c>
      <c r="K84" s="31" t="e">
        <f t="shared" si="133"/>
        <v>#N/A</v>
      </c>
      <c r="L84" s="101" t="e">
        <f t="shared" si="134"/>
        <v>#N/A</v>
      </c>
      <c r="M84" s="32" t="e">
        <f t="shared" si="135"/>
        <v>#N/A</v>
      </c>
      <c r="N84" s="31" t="e">
        <f t="shared" si="136"/>
        <v>#N/A</v>
      </c>
      <c r="O84" s="33"/>
      <c r="P84" s="31">
        <f t="shared" si="137"/>
        <v>0</v>
      </c>
      <c r="Q84" s="31">
        <f t="shared" si="138"/>
        <v>0</v>
      </c>
      <c r="R84" s="34" t="e">
        <f t="shared" si="139"/>
        <v>#DIV/0!</v>
      </c>
      <c r="S84" s="34" t="e">
        <f t="shared" si="140"/>
        <v>#N/A</v>
      </c>
      <c r="T84" s="31" t="e">
        <f t="shared" si="141"/>
        <v>#DIV/0!</v>
      </c>
      <c r="U84" s="21"/>
      <c r="V84" s="21">
        <f t="shared" si="196"/>
        <v>0</v>
      </c>
      <c r="W84" s="11">
        <f t="shared" si="142"/>
        <v>0</v>
      </c>
      <c r="X84" s="11">
        <f t="shared" si="143"/>
        <v>0</v>
      </c>
      <c r="Y84" s="11">
        <f t="shared" si="144"/>
        <v>0</v>
      </c>
      <c r="Z84" s="22">
        <f t="shared" si="145"/>
        <v>0</v>
      </c>
      <c r="AA84" s="23">
        <f t="shared" si="146"/>
        <v>0</v>
      </c>
      <c r="AB84" s="24">
        <f t="shared" si="147"/>
        <v>0</v>
      </c>
      <c r="AC84" s="23">
        <f t="shared" si="148"/>
        <v>0</v>
      </c>
      <c r="AD84" s="25" t="e">
        <f t="shared" si="149"/>
        <v>#DIV/0!</v>
      </c>
      <c r="AE84" s="25" t="e">
        <f t="shared" si="150"/>
        <v>#DIV/0!</v>
      </c>
      <c r="AF84" s="11">
        <f t="shared" si="151"/>
        <v>0</v>
      </c>
      <c r="AG84" s="65">
        <f t="shared" si="152"/>
        <v>0</v>
      </c>
      <c r="AH84" s="65">
        <f t="shared" si="153"/>
        <v>0</v>
      </c>
      <c r="AI84" s="26">
        <f t="shared" si="154"/>
        <v>0.9</v>
      </c>
      <c r="AJ84" s="26">
        <f t="shared" si="155"/>
        <v>0</v>
      </c>
      <c r="AK84" s="26">
        <f t="shared" si="156"/>
        <v>0</v>
      </c>
      <c r="AL84" s="26">
        <f t="shared" si="157"/>
        <v>0</v>
      </c>
      <c r="AM84" s="26">
        <f t="shared" si="158"/>
        <v>0</v>
      </c>
      <c r="AN84" s="27">
        <f t="shared" si="159"/>
        <v>0.9</v>
      </c>
      <c r="AO84" s="22">
        <f t="shared" si="160"/>
        <v>0</v>
      </c>
      <c r="AP84" s="22">
        <f t="shared" si="161"/>
        <v>0</v>
      </c>
      <c r="AQ84" s="22">
        <f t="shared" si="162"/>
        <v>0</v>
      </c>
      <c r="AR84" s="22">
        <f t="shared" si="163"/>
        <v>0</v>
      </c>
      <c r="AS84" s="22">
        <f t="shared" si="164"/>
        <v>0</v>
      </c>
      <c r="AT84" s="22">
        <f t="shared" si="165"/>
        <v>0</v>
      </c>
      <c r="AU84" s="22">
        <f t="shared" si="166"/>
        <v>-192</v>
      </c>
      <c r="AV84" s="11">
        <f t="shared" si="167"/>
        <v>0</v>
      </c>
      <c r="AW84" s="11">
        <f t="shared" si="168"/>
        <v>0</v>
      </c>
      <c r="AX84" s="11">
        <f t="shared" si="169"/>
        <v>0</v>
      </c>
      <c r="AY84" s="11">
        <f t="shared" si="170"/>
        <v>0</v>
      </c>
      <c r="AZ84" s="11">
        <f t="shared" si="171"/>
        <v>0</v>
      </c>
      <c r="BA84" s="11">
        <f t="shared" si="172"/>
        <v>0</v>
      </c>
      <c r="BB84" s="12">
        <f t="shared" si="173"/>
        <v>0</v>
      </c>
      <c r="BC84" s="11">
        <f t="shared" si="174"/>
        <v>0</v>
      </c>
      <c r="BD84" s="11">
        <f t="shared" si="175"/>
        <v>0</v>
      </c>
      <c r="BE84" s="11">
        <f t="shared" si="176"/>
        <v>0</v>
      </c>
      <c r="BF84" s="22">
        <f t="shared" si="177"/>
        <v>0</v>
      </c>
      <c r="BG84" s="22">
        <f t="shared" si="178"/>
        <v>0</v>
      </c>
      <c r="BH84" s="22">
        <f t="shared" si="179"/>
        <v>0</v>
      </c>
      <c r="BI84" s="22">
        <f t="shared" si="180"/>
        <v>0</v>
      </c>
      <c r="BJ84" s="22">
        <f t="shared" si="181"/>
        <v>0</v>
      </c>
      <c r="BK84" s="22">
        <f t="shared" si="182"/>
        <v>0</v>
      </c>
      <c r="BL84" s="22">
        <f t="shared" si="197"/>
        <v>0</v>
      </c>
      <c r="BM84" s="22">
        <f t="shared" si="126"/>
        <v>0</v>
      </c>
      <c r="BN84" s="22">
        <f t="shared" si="183"/>
        <v>0</v>
      </c>
      <c r="BO84" s="22">
        <f t="shared" si="184"/>
        <v>0</v>
      </c>
      <c r="BP84" s="22">
        <f t="shared" si="185"/>
        <v>0</v>
      </c>
      <c r="BQ84" s="22">
        <f t="shared" si="186"/>
        <v>0</v>
      </c>
      <c r="BR84" s="22">
        <f t="shared" si="187"/>
        <v>0</v>
      </c>
      <c r="BS84" s="66" t="e">
        <f>VLOOKUP(V84,'AMS Tabelle Pauschalsätze'!A74:L173,8,TRUE)</f>
        <v>#N/A</v>
      </c>
      <c r="BT84" s="66" t="e">
        <f>VLOOKUP(V84,'AMS Tabelle Pauschalsätze'!A74:L173,7,TRUE)</f>
        <v>#N/A</v>
      </c>
      <c r="BU84" s="73" t="e">
        <f t="shared" si="188"/>
        <v>#N/A</v>
      </c>
      <c r="BV84" s="73" t="e">
        <f t="shared" si="189"/>
        <v>#N/A</v>
      </c>
      <c r="BW84" s="73" t="e">
        <f>VLOOKUP(V84,'AMS Tabelle Pauschalsätze'!A74:L173,10,TRUE)</f>
        <v>#N/A</v>
      </c>
      <c r="BX84" s="11">
        <f t="shared" si="127"/>
        <v>0</v>
      </c>
      <c r="BY84" s="65" t="e">
        <f t="shared" si="128"/>
        <v>#DIV/0!</v>
      </c>
      <c r="BZ84" s="73" t="e">
        <f t="shared" si="190"/>
        <v>#N/A</v>
      </c>
      <c r="CA84" s="110" t="e">
        <f t="shared" si="129"/>
        <v>#N/A</v>
      </c>
      <c r="CB84" s="22"/>
      <c r="CC84" s="28" t="e">
        <f t="shared" si="130"/>
        <v>#DIV/0!</v>
      </c>
      <c r="CD84" s="28" t="e">
        <f t="shared" si="191"/>
        <v>#N/A</v>
      </c>
      <c r="CE84" s="28" t="e">
        <f t="shared" si="192"/>
        <v>#DIV/0!</v>
      </c>
      <c r="CF84" s="11"/>
      <c r="CG84" s="22" t="e">
        <f t="shared" si="193"/>
        <v>#N/A</v>
      </c>
      <c r="CH84" s="22" t="e">
        <f t="shared" si="194"/>
        <v>#N/A</v>
      </c>
      <c r="CI84" s="22" t="e">
        <f t="shared" si="195"/>
        <v>#N/A</v>
      </c>
    </row>
    <row r="85" spans="1:87" x14ac:dyDescent="0.25">
      <c r="A85" s="11">
        <v>72</v>
      </c>
      <c r="B85" s="37"/>
      <c r="C85" s="37"/>
      <c r="D85" s="38"/>
      <c r="E85" s="109"/>
      <c r="F85" s="109"/>
      <c r="G85" s="109"/>
      <c r="H85" s="131" t="e">
        <f t="shared" si="131"/>
        <v>#DIV/0!</v>
      </c>
      <c r="I85" s="20"/>
      <c r="J85" s="93">
        <f t="shared" si="132"/>
        <v>0</v>
      </c>
      <c r="K85" s="31" t="e">
        <f t="shared" si="133"/>
        <v>#N/A</v>
      </c>
      <c r="L85" s="101" t="e">
        <f t="shared" si="134"/>
        <v>#N/A</v>
      </c>
      <c r="M85" s="32" t="e">
        <f t="shared" si="135"/>
        <v>#N/A</v>
      </c>
      <c r="N85" s="31" t="e">
        <f t="shared" si="136"/>
        <v>#N/A</v>
      </c>
      <c r="O85" s="33"/>
      <c r="P85" s="31">
        <f t="shared" si="137"/>
        <v>0</v>
      </c>
      <c r="Q85" s="31">
        <f t="shared" si="138"/>
        <v>0</v>
      </c>
      <c r="R85" s="34" t="e">
        <f t="shared" si="139"/>
        <v>#DIV/0!</v>
      </c>
      <c r="S85" s="34" t="e">
        <f t="shared" si="140"/>
        <v>#N/A</v>
      </c>
      <c r="T85" s="31" t="e">
        <f t="shared" si="141"/>
        <v>#DIV/0!</v>
      </c>
      <c r="U85" s="21"/>
      <c r="V85" s="21">
        <f t="shared" si="196"/>
        <v>0</v>
      </c>
      <c r="W85" s="11">
        <f t="shared" si="142"/>
        <v>0</v>
      </c>
      <c r="X85" s="11">
        <f t="shared" si="143"/>
        <v>0</v>
      </c>
      <c r="Y85" s="11">
        <f t="shared" si="144"/>
        <v>0</v>
      </c>
      <c r="Z85" s="22">
        <f t="shared" si="145"/>
        <v>0</v>
      </c>
      <c r="AA85" s="23">
        <f t="shared" si="146"/>
        <v>0</v>
      </c>
      <c r="AB85" s="24">
        <f t="shared" si="147"/>
        <v>0</v>
      </c>
      <c r="AC85" s="23">
        <f t="shared" si="148"/>
        <v>0</v>
      </c>
      <c r="AD85" s="25" t="e">
        <f t="shared" si="149"/>
        <v>#DIV/0!</v>
      </c>
      <c r="AE85" s="25" t="e">
        <f t="shared" si="150"/>
        <v>#DIV/0!</v>
      </c>
      <c r="AF85" s="11">
        <f t="shared" si="151"/>
        <v>0</v>
      </c>
      <c r="AG85" s="65">
        <f t="shared" si="152"/>
        <v>0</v>
      </c>
      <c r="AH85" s="65">
        <f t="shared" si="153"/>
        <v>0</v>
      </c>
      <c r="AI85" s="26">
        <f t="shared" si="154"/>
        <v>0.9</v>
      </c>
      <c r="AJ85" s="26">
        <f t="shared" si="155"/>
        <v>0</v>
      </c>
      <c r="AK85" s="26">
        <f t="shared" si="156"/>
        <v>0</v>
      </c>
      <c r="AL85" s="26">
        <f t="shared" si="157"/>
        <v>0</v>
      </c>
      <c r="AM85" s="26">
        <f t="shared" si="158"/>
        <v>0</v>
      </c>
      <c r="AN85" s="27">
        <f t="shared" si="159"/>
        <v>0.9</v>
      </c>
      <c r="AO85" s="22">
        <f t="shared" si="160"/>
        <v>0</v>
      </c>
      <c r="AP85" s="22">
        <f t="shared" si="161"/>
        <v>0</v>
      </c>
      <c r="AQ85" s="22">
        <f t="shared" si="162"/>
        <v>0</v>
      </c>
      <c r="AR85" s="22">
        <f t="shared" si="163"/>
        <v>0</v>
      </c>
      <c r="AS85" s="22">
        <f t="shared" si="164"/>
        <v>0</v>
      </c>
      <c r="AT85" s="22">
        <f t="shared" si="165"/>
        <v>0</v>
      </c>
      <c r="AU85" s="22">
        <f t="shared" si="166"/>
        <v>-192</v>
      </c>
      <c r="AV85" s="11">
        <f t="shared" si="167"/>
        <v>0</v>
      </c>
      <c r="AW85" s="11">
        <f t="shared" si="168"/>
        <v>0</v>
      </c>
      <c r="AX85" s="11">
        <f t="shared" si="169"/>
        <v>0</v>
      </c>
      <c r="AY85" s="11">
        <f t="shared" si="170"/>
        <v>0</v>
      </c>
      <c r="AZ85" s="11">
        <f t="shared" si="171"/>
        <v>0</v>
      </c>
      <c r="BA85" s="11">
        <f t="shared" si="172"/>
        <v>0</v>
      </c>
      <c r="BB85" s="12">
        <f t="shared" si="173"/>
        <v>0</v>
      </c>
      <c r="BC85" s="11">
        <f t="shared" si="174"/>
        <v>0</v>
      </c>
      <c r="BD85" s="11">
        <f t="shared" si="175"/>
        <v>0</v>
      </c>
      <c r="BE85" s="11">
        <f t="shared" si="176"/>
        <v>0</v>
      </c>
      <c r="BF85" s="22">
        <f t="shared" si="177"/>
        <v>0</v>
      </c>
      <c r="BG85" s="22">
        <f t="shared" si="178"/>
        <v>0</v>
      </c>
      <c r="BH85" s="22">
        <f t="shared" si="179"/>
        <v>0</v>
      </c>
      <c r="BI85" s="22">
        <f t="shared" si="180"/>
        <v>0</v>
      </c>
      <c r="BJ85" s="22">
        <f t="shared" si="181"/>
        <v>0</v>
      </c>
      <c r="BK85" s="22">
        <f t="shared" si="182"/>
        <v>0</v>
      </c>
      <c r="BL85" s="22">
        <f t="shared" si="197"/>
        <v>0</v>
      </c>
      <c r="BM85" s="22">
        <f t="shared" si="126"/>
        <v>0</v>
      </c>
      <c r="BN85" s="22">
        <f t="shared" si="183"/>
        <v>0</v>
      </c>
      <c r="BO85" s="22">
        <f t="shared" si="184"/>
        <v>0</v>
      </c>
      <c r="BP85" s="22">
        <f t="shared" si="185"/>
        <v>0</v>
      </c>
      <c r="BQ85" s="22">
        <f t="shared" si="186"/>
        <v>0</v>
      </c>
      <c r="BR85" s="22">
        <f t="shared" si="187"/>
        <v>0</v>
      </c>
      <c r="BS85" s="66" t="e">
        <f>VLOOKUP(V85,'AMS Tabelle Pauschalsätze'!A75:L174,8,TRUE)</f>
        <v>#N/A</v>
      </c>
      <c r="BT85" s="66" t="e">
        <f>VLOOKUP(V85,'AMS Tabelle Pauschalsätze'!A75:L174,7,TRUE)</f>
        <v>#N/A</v>
      </c>
      <c r="BU85" s="73" t="e">
        <f t="shared" si="188"/>
        <v>#N/A</v>
      </c>
      <c r="BV85" s="73" t="e">
        <f t="shared" si="189"/>
        <v>#N/A</v>
      </c>
      <c r="BW85" s="73" t="e">
        <f>VLOOKUP(V85,'AMS Tabelle Pauschalsätze'!A75:L174,10,TRUE)</f>
        <v>#N/A</v>
      </c>
      <c r="BX85" s="11">
        <f t="shared" si="127"/>
        <v>0</v>
      </c>
      <c r="BY85" s="65" t="e">
        <f t="shared" si="128"/>
        <v>#DIV/0!</v>
      </c>
      <c r="BZ85" s="73" t="e">
        <f t="shared" si="190"/>
        <v>#N/A</v>
      </c>
      <c r="CA85" s="110" t="e">
        <f t="shared" si="129"/>
        <v>#N/A</v>
      </c>
      <c r="CB85" s="22"/>
      <c r="CC85" s="28" t="e">
        <f t="shared" si="130"/>
        <v>#DIV/0!</v>
      </c>
      <c r="CD85" s="28" t="e">
        <f t="shared" si="191"/>
        <v>#N/A</v>
      </c>
      <c r="CE85" s="28" t="e">
        <f t="shared" si="192"/>
        <v>#DIV/0!</v>
      </c>
      <c r="CF85" s="11"/>
      <c r="CG85" s="22" t="e">
        <f t="shared" si="193"/>
        <v>#N/A</v>
      </c>
      <c r="CH85" s="22" t="e">
        <f t="shared" si="194"/>
        <v>#N/A</v>
      </c>
      <c r="CI85" s="22" t="e">
        <f t="shared" si="195"/>
        <v>#N/A</v>
      </c>
    </row>
    <row r="86" spans="1:87" x14ac:dyDescent="0.25">
      <c r="A86" s="11">
        <v>73</v>
      </c>
      <c r="B86" s="37"/>
      <c r="C86" s="37"/>
      <c r="D86" s="38"/>
      <c r="E86" s="109"/>
      <c r="F86" s="109"/>
      <c r="G86" s="109"/>
      <c r="H86" s="131" t="e">
        <f t="shared" si="131"/>
        <v>#DIV/0!</v>
      </c>
      <c r="I86" s="20"/>
      <c r="J86" s="93">
        <f t="shared" si="132"/>
        <v>0</v>
      </c>
      <c r="K86" s="31" t="e">
        <f t="shared" si="133"/>
        <v>#N/A</v>
      </c>
      <c r="L86" s="101" t="e">
        <f t="shared" si="134"/>
        <v>#N/A</v>
      </c>
      <c r="M86" s="32" t="e">
        <f t="shared" si="135"/>
        <v>#N/A</v>
      </c>
      <c r="N86" s="31" t="e">
        <f t="shared" si="136"/>
        <v>#N/A</v>
      </c>
      <c r="O86" s="33"/>
      <c r="P86" s="31">
        <f t="shared" si="137"/>
        <v>0</v>
      </c>
      <c r="Q86" s="31">
        <f t="shared" si="138"/>
        <v>0</v>
      </c>
      <c r="R86" s="34" t="e">
        <f t="shared" si="139"/>
        <v>#DIV/0!</v>
      </c>
      <c r="S86" s="34" t="e">
        <f t="shared" si="140"/>
        <v>#N/A</v>
      </c>
      <c r="T86" s="31" t="e">
        <f t="shared" si="141"/>
        <v>#DIV/0!</v>
      </c>
      <c r="U86" s="21"/>
      <c r="V86" s="21">
        <f t="shared" si="196"/>
        <v>0</v>
      </c>
      <c r="W86" s="11">
        <f t="shared" si="142"/>
        <v>0</v>
      </c>
      <c r="X86" s="11">
        <f t="shared" si="143"/>
        <v>0</v>
      </c>
      <c r="Y86" s="11">
        <f t="shared" si="144"/>
        <v>0</v>
      </c>
      <c r="Z86" s="22">
        <f t="shared" si="145"/>
        <v>0</v>
      </c>
      <c r="AA86" s="23">
        <f t="shared" si="146"/>
        <v>0</v>
      </c>
      <c r="AB86" s="24">
        <f t="shared" si="147"/>
        <v>0</v>
      </c>
      <c r="AC86" s="23">
        <f t="shared" si="148"/>
        <v>0</v>
      </c>
      <c r="AD86" s="25" t="e">
        <f t="shared" si="149"/>
        <v>#DIV/0!</v>
      </c>
      <c r="AE86" s="25" t="e">
        <f t="shared" si="150"/>
        <v>#DIV/0!</v>
      </c>
      <c r="AF86" s="11">
        <f t="shared" si="151"/>
        <v>0</v>
      </c>
      <c r="AG86" s="65">
        <f t="shared" si="152"/>
        <v>0</v>
      </c>
      <c r="AH86" s="65">
        <f t="shared" si="153"/>
        <v>0</v>
      </c>
      <c r="AI86" s="26">
        <f t="shared" si="154"/>
        <v>0.9</v>
      </c>
      <c r="AJ86" s="26">
        <f t="shared" si="155"/>
        <v>0</v>
      </c>
      <c r="AK86" s="26">
        <f t="shared" si="156"/>
        <v>0</v>
      </c>
      <c r="AL86" s="26">
        <f t="shared" si="157"/>
        <v>0</v>
      </c>
      <c r="AM86" s="26">
        <f t="shared" si="158"/>
        <v>0</v>
      </c>
      <c r="AN86" s="27">
        <f t="shared" si="159"/>
        <v>0.9</v>
      </c>
      <c r="AO86" s="22">
        <f t="shared" si="160"/>
        <v>0</v>
      </c>
      <c r="AP86" s="22">
        <f t="shared" si="161"/>
        <v>0</v>
      </c>
      <c r="AQ86" s="22">
        <f t="shared" si="162"/>
        <v>0</v>
      </c>
      <c r="AR86" s="22">
        <f t="shared" si="163"/>
        <v>0</v>
      </c>
      <c r="AS86" s="22">
        <f t="shared" si="164"/>
        <v>0</v>
      </c>
      <c r="AT86" s="22">
        <f t="shared" si="165"/>
        <v>0</v>
      </c>
      <c r="AU86" s="22">
        <f t="shared" si="166"/>
        <v>-192</v>
      </c>
      <c r="AV86" s="11">
        <f t="shared" si="167"/>
        <v>0</v>
      </c>
      <c r="AW86" s="11">
        <f t="shared" si="168"/>
        <v>0</v>
      </c>
      <c r="AX86" s="11">
        <f t="shared" si="169"/>
        <v>0</v>
      </c>
      <c r="AY86" s="11">
        <f t="shared" si="170"/>
        <v>0</v>
      </c>
      <c r="AZ86" s="11">
        <f t="shared" si="171"/>
        <v>0</v>
      </c>
      <c r="BA86" s="11">
        <f t="shared" si="172"/>
        <v>0</v>
      </c>
      <c r="BB86" s="12">
        <f t="shared" si="173"/>
        <v>0</v>
      </c>
      <c r="BC86" s="11">
        <f t="shared" si="174"/>
        <v>0</v>
      </c>
      <c r="BD86" s="11">
        <f t="shared" si="175"/>
        <v>0</v>
      </c>
      <c r="BE86" s="11">
        <f t="shared" si="176"/>
        <v>0</v>
      </c>
      <c r="BF86" s="22">
        <f t="shared" si="177"/>
        <v>0</v>
      </c>
      <c r="BG86" s="22">
        <f t="shared" si="178"/>
        <v>0</v>
      </c>
      <c r="BH86" s="22">
        <f t="shared" si="179"/>
        <v>0</v>
      </c>
      <c r="BI86" s="22">
        <f t="shared" si="180"/>
        <v>0</v>
      </c>
      <c r="BJ86" s="22">
        <f t="shared" si="181"/>
        <v>0</v>
      </c>
      <c r="BK86" s="22">
        <f t="shared" si="182"/>
        <v>0</v>
      </c>
      <c r="BL86" s="22">
        <f t="shared" si="197"/>
        <v>0</v>
      </c>
      <c r="BM86" s="22">
        <f t="shared" si="126"/>
        <v>0</v>
      </c>
      <c r="BN86" s="22">
        <f t="shared" si="183"/>
        <v>0</v>
      </c>
      <c r="BO86" s="22">
        <f t="shared" si="184"/>
        <v>0</v>
      </c>
      <c r="BP86" s="22">
        <f t="shared" si="185"/>
        <v>0</v>
      </c>
      <c r="BQ86" s="22">
        <f t="shared" si="186"/>
        <v>0</v>
      </c>
      <c r="BR86" s="22">
        <f t="shared" si="187"/>
        <v>0</v>
      </c>
      <c r="BS86" s="66" t="e">
        <f>VLOOKUP(V86,'AMS Tabelle Pauschalsätze'!A76:L175,8,TRUE)</f>
        <v>#N/A</v>
      </c>
      <c r="BT86" s="66" t="e">
        <f>VLOOKUP(V86,'AMS Tabelle Pauschalsätze'!A76:L175,7,TRUE)</f>
        <v>#N/A</v>
      </c>
      <c r="BU86" s="73" t="e">
        <f t="shared" si="188"/>
        <v>#N/A</v>
      </c>
      <c r="BV86" s="73" t="e">
        <f t="shared" si="189"/>
        <v>#N/A</v>
      </c>
      <c r="BW86" s="73" t="e">
        <f>VLOOKUP(V86,'AMS Tabelle Pauschalsätze'!A76:L175,10,TRUE)</f>
        <v>#N/A</v>
      </c>
      <c r="BX86" s="11">
        <f t="shared" si="127"/>
        <v>0</v>
      </c>
      <c r="BY86" s="65" t="e">
        <f t="shared" si="128"/>
        <v>#DIV/0!</v>
      </c>
      <c r="BZ86" s="73" t="e">
        <f t="shared" si="190"/>
        <v>#N/A</v>
      </c>
      <c r="CA86" s="110" t="e">
        <f t="shared" si="129"/>
        <v>#N/A</v>
      </c>
      <c r="CB86" s="22"/>
      <c r="CC86" s="28" t="e">
        <f t="shared" si="130"/>
        <v>#DIV/0!</v>
      </c>
      <c r="CD86" s="28" t="e">
        <f t="shared" si="191"/>
        <v>#N/A</v>
      </c>
      <c r="CE86" s="28" t="e">
        <f t="shared" si="192"/>
        <v>#DIV/0!</v>
      </c>
      <c r="CF86" s="11"/>
      <c r="CG86" s="22" t="e">
        <f t="shared" si="193"/>
        <v>#N/A</v>
      </c>
      <c r="CH86" s="22" t="e">
        <f t="shared" si="194"/>
        <v>#N/A</v>
      </c>
      <c r="CI86" s="22" t="e">
        <f t="shared" si="195"/>
        <v>#N/A</v>
      </c>
    </row>
    <row r="87" spans="1:87" x14ac:dyDescent="0.25">
      <c r="A87" s="11">
        <v>74</v>
      </c>
      <c r="B87" s="37"/>
      <c r="C87" s="37"/>
      <c r="D87" s="38"/>
      <c r="E87" s="109"/>
      <c r="F87" s="109"/>
      <c r="G87" s="109"/>
      <c r="H87" s="131" t="e">
        <f t="shared" si="131"/>
        <v>#DIV/0!</v>
      </c>
      <c r="I87" s="20"/>
      <c r="J87" s="93">
        <f t="shared" si="132"/>
        <v>0</v>
      </c>
      <c r="K87" s="31" t="e">
        <f t="shared" si="133"/>
        <v>#N/A</v>
      </c>
      <c r="L87" s="101" t="e">
        <f t="shared" si="134"/>
        <v>#N/A</v>
      </c>
      <c r="M87" s="32" t="e">
        <f t="shared" si="135"/>
        <v>#N/A</v>
      </c>
      <c r="N87" s="31" t="e">
        <f t="shared" si="136"/>
        <v>#N/A</v>
      </c>
      <c r="O87" s="33"/>
      <c r="P87" s="31">
        <f t="shared" si="137"/>
        <v>0</v>
      </c>
      <c r="Q87" s="31">
        <f t="shared" si="138"/>
        <v>0</v>
      </c>
      <c r="R87" s="34" t="e">
        <f t="shared" si="139"/>
        <v>#DIV/0!</v>
      </c>
      <c r="S87" s="34" t="e">
        <f t="shared" si="140"/>
        <v>#N/A</v>
      </c>
      <c r="T87" s="31" t="e">
        <f t="shared" si="141"/>
        <v>#DIV/0!</v>
      </c>
      <c r="U87" s="21"/>
      <c r="V87" s="21">
        <f t="shared" si="196"/>
        <v>0</v>
      </c>
      <c r="W87" s="11">
        <f t="shared" si="142"/>
        <v>0</v>
      </c>
      <c r="X87" s="11">
        <f t="shared" si="143"/>
        <v>0</v>
      </c>
      <c r="Y87" s="11">
        <f t="shared" si="144"/>
        <v>0</v>
      </c>
      <c r="Z87" s="22">
        <f t="shared" si="145"/>
        <v>0</v>
      </c>
      <c r="AA87" s="23">
        <f t="shared" si="146"/>
        <v>0</v>
      </c>
      <c r="AB87" s="24">
        <f t="shared" si="147"/>
        <v>0</v>
      </c>
      <c r="AC87" s="23">
        <f t="shared" si="148"/>
        <v>0</v>
      </c>
      <c r="AD87" s="25" t="e">
        <f t="shared" si="149"/>
        <v>#DIV/0!</v>
      </c>
      <c r="AE87" s="25" t="e">
        <f t="shared" si="150"/>
        <v>#DIV/0!</v>
      </c>
      <c r="AF87" s="11">
        <f t="shared" si="151"/>
        <v>0</v>
      </c>
      <c r="AG87" s="65">
        <f t="shared" si="152"/>
        <v>0</v>
      </c>
      <c r="AH87" s="65">
        <f t="shared" si="153"/>
        <v>0</v>
      </c>
      <c r="AI87" s="26">
        <f t="shared" si="154"/>
        <v>0.9</v>
      </c>
      <c r="AJ87" s="26">
        <f t="shared" si="155"/>
        <v>0</v>
      </c>
      <c r="AK87" s="26">
        <f t="shared" si="156"/>
        <v>0</v>
      </c>
      <c r="AL87" s="26">
        <f t="shared" si="157"/>
        <v>0</v>
      </c>
      <c r="AM87" s="26">
        <f t="shared" si="158"/>
        <v>0</v>
      </c>
      <c r="AN87" s="27">
        <f t="shared" si="159"/>
        <v>0.9</v>
      </c>
      <c r="AO87" s="22">
        <f t="shared" si="160"/>
        <v>0</v>
      </c>
      <c r="AP87" s="22">
        <f t="shared" si="161"/>
        <v>0</v>
      </c>
      <c r="AQ87" s="22">
        <f t="shared" si="162"/>
        <v>0</v>
      </c>
      <c r="AR87" s="22">
        <f t="shared" si="163"/>
        <v>0</v>
      </c>
      <c r="AS87" s="22">
        <f t="shared" si="164"/>
        <v>0</v>
      </c>
      <c r="AT87" s="22">
        <f t="shared" si="165"/>
        <v>0</v>
      </c>
      <c r="AU87" s="22">
        <f t="shared" si="166"/>
        <v>-192</v>
      </c>
      <c r="AV87" s="11">
        <f t="shared" si="167"/>
        <v>0</v>
      </c>
      <c r="AW87" s="11">
        <f t="shared" si="168"/>
        <v>0</v>
      </c>
      <c r="AX87" s="11">
        <f t="shared" si="169"/>
        <v>0</v>
      </c>
      <c r="AY87" s="11">
        <f t="shared" si="170"/>
        <v>0</v>
      </c>
      <c r="AZ87" s="11">
        <f t="shared" si="171"/>
        <v>0</v>
      </c>
      <c r="BA87" s="11">
        <f t="shared" si="172"/>
        <v>0</v>
      </c>
      <c r="BB87" s="12">
        <f t="shared" si="173"/>
        <v>0</v>
      </c>
      <c r="BC87" s="11">
        <f t="shared" si="174"/>
        <v>0</v>
      </c>
      <c r="BD87" s="11">
        <f t="shared" si="175"/>
        <v>0</v>
      </c>
      <c r="BE87" s="11">
        <f t="shared" si="176"/>
        <v>0</v>
      </c>
      <c r="BF87" s="22">
        <f t="shared" si="177"/>
        <v>0</v>
      </c>
      <c r="BG87" s="22">
        <f t="shared" si="178"/>
        <v>0</v>
      </c>
      <c r="BH87" s="22">
        <f t="shared" si="179"/>
        <v>0</v>
      </c>
      <c r="BI87" s="22">
        <f t="shared" si="180"/>
        <v>0</v>
      </c>
      <c r="BJ87" s="22">
        <f t="shared" si="181"/>
        <v>0</v>
      </c>
      <c r="BK87" s="22">
        <f t="shared" si="182"/>
        <v>0</v>
      </c>
      <c r="BL87" s="22">
        <f t="shared" si="197"/>
        <v>0</v>
      </c>
      <c r="BM87" s="22">
        <f t="shared" si="126"/>
        <v>0</v>
      </c>
      <c r="BN87" s="22">
        <f t="shared" si="183"/>
        <v>0</v>
      </c>
      <c r="BO87" s="22">
        <f t="shared" si="184"/>
        <v>0</v>
      </c>
      <c r="BP87" s="22">
        <f t="shared" si="185"/>
        <v>0</v>
      </c>
      <c r="BQ87" s="22">
        <f t="shared" si="186"/>
        <v>0</v>
      </c>
      <c r="BR87" s="22">
        <f t="shared" si="187"/>
        <v>0</v>
      </c>
      <c r="BS87" s="66" t="e">
        <f>VLOOKUP(V87,'AMS Tabelle Pauschalsätze'!A77:L176,8,TRUE)</f>
        <v>#N/A</v>
      </c>
      <c r="BT87" s="66" t="e">
        <f>VLOOKUP(V87,'AMS Tabelle Pauschalsätze'!A77:L176,7,TRUE)</f>
        <v>#N/A</v>
      </c>
      <c r="BU87" s="73" t="e">
        <f t="shared" si="188"/>
        <v>#N/A</v>
      </c>
      <c r="BV87" s="73" t="e">
        <f t="shared" si="189"/>
        <v>#N/A</v>
      </c>
      <c r="BW87" s="73" t="e">
        <f>VLOOKUP(V87,'AMS Tabelle Pauschalsätze'!A77:L176,10,TRUE)</f>
        <v>#N/A</v>
      </c>
      <c r="BX87" s="11">
        <f t="shared" si="127"/>
        <v>0</v>
      </c>
      <c r="BY87" s="65" t="e">
        <f t="shared" si="128"/>
        <v>#DIV/0!</v>
      </c>
      <c r="BZ87" s="73" t="e">
        <f t="shared" si="190"/>
        <v>#N/A</v>
      </c>
      <c r="CA87" s="110" t="e">
        <f t="shared" si="129"/>
        <v>#N/A</v>
      </c>
      <c r="CB87" s="22"/>
      <c r="CC87" s="28" t="e">
        <f t="shared" si="130"/>
        <v>#DIV/0!</v>
      </c>
      <c r="CD87" s="28" t="e">
        <f t="shared" si="191"/>
        <v>#N/A</v>
      </c>
      <c r="CE87" s="28" t="e">
        <f t="shared" si="192"/>
        <v>#DIV/0!</v>
      </c>
      <c r="CF87" s="11"/>
      <c r="CG87" s="22" t="e">
        <f t="shared" si="193"/>
        <v>#N/A</v>
      </c>
      <c r="CH87" s="22" t="e">
        <f t="shared" si="194"/>
        <v>#N/A</v>
      </c>
      <c r="CI87" s="22" t="e">
        <f t="shared" si="195"/>
        <v>#N/A</v>
      </c>
    </row>
    <row r="88" spans="1:87" x14ac:dyDescent="0.25">
      <c r="A88" s="11">
        <v>75</v>
      </c>
      <c r="B88" s="37"/>
      <c r="C88" s="37"/>
      <c r="D88" s="38"/>
      <c r="E88" s="109"/>
      <c r="F88" s="109"/>
      <c r="G88" s="109"/>
      <c r="H88" s="131" t="e">
        <f t="shared" si="131"/>
        <v>#DIV/0!</v>
      </c>
      <c r="I88" s="20"/>
      <c r="J88" s="93">
        <f t="shared" si="132"/>
        <v>0</v>
      </c>
      <c r="K88" s="31" t="e">
        <f t="shared" si="133"/>
        <v>#N/A</v>
      </c>
      <c r="L88" s="101" t="e">
        <f t="shared" si="134"/>
        <v>#N/A</v>
      </c>
      <c r="M88" s="32" t="e">
        <f t="shared" si="135"/>
        <v>#N/A</v>
      </c>
      <c r="N88" s="31" t="e">
        <f t="shared" si="136"/>
        <v>#N/A</v>
      </c>
      <c r="O88" s="33"/>
      <c r="P88" s="31">
        <f t="shared" si="137"/>
        <v>0</v>
      </c>
      <c r="Q88" s="31">
        <f t="shared" si="138"/>
        <v>0</v>
      </c>
      <c r="R88" s="34" t="e">
        <f t="shared" si="139"/>
        <v>#DIV/0!</v>
      </c>
      <c r="S88" s="34" t="e">
        <f t="shared" si="140"/>
        <v>#N/A</v>
      </c>
      <c r="T88" s="31" t="e">
        <f t="shared" si="141"/>
        <v>#DIV/0!</v>
      </c>
      <c r="U88" s="21"/>
      <c r="V88" s="21">
        <f t="shared" si="196"/>
        <v>0</v>
      </c>
      <c r="W88" s="11">
        <f t="shared" si="142"/>
        <v>0</v>
      </c>
      <c r="X88" s="11">
        <f t="shared" si="143"/>
        <v>0</v>
      </c>
      <c r="Y88" s="11">
        <f t="shared" si="144"/>
        <v>0</v>
      </c>
      <c r="Z88" s="22">
        <f t="shared" si="145"/>
        <v>0</v>
      </c>
      <c r="AA88" s="23">
        <f t="shared" si="146"/>
        <v>0</v>
      </c>
      <c r="AB88" s="24">
        <f t="shared" si="147"/>
        <v>0</v>
      </c>
      <c r="AC88" s="23">
        <f t="shared" si="148"/>
        <v>0</v>
      </c>
      <c r="AD88" s="25" t="e">
        <f t="shared" si="149"/>
        <v>#DIV/0!</v>
      </c>
      <c r="AE88" s="25" t="e">
        <f t="shared" si="150"/>
        <v>#DIV/0!</v>
      </c>
      <c r="AF88" s="11">
        <f t="shared" si="151"/>
        <v>0</v>
      </c>
      <c r="AG88" s="65">
        <f t="shared" si="152"/>
        <v>0</v>
      </c>
      <c r="AH88" s="65">
        <f t="shared" si="153"/>
        <v>0</v>
      </c>
      <c r="AI88" s="26">
        <f t="shared" si="154"/>
        <v>0.9</v>
      </c>
      <c r="AJ88" s="26">
        <f t="shared" si="155"/>
        <v>0</v>
      </c>
      <c r="AK88" s="26">
        <f t="shared" si="156"/>
        <v>0</v>
      </c>
      <c r="AL88" s="26">
        <f t="shared" si="157"/>
        <v>0</v>
      </c>
      <c r="AM88" s="26">
        <f t="shared" si="158"/>
        <v>0</v>
      </c>
      <c r="AN88" s="27">
        <f t="shared" si="159"/>
        <v>0.9</v>
      </c>
      <c r="AO88" s="22">
        <f t="shared" si="160"/>
        <v>0</v>
      </c>
      <c r="AP88" s="22">
        <f t="shared" si="161"/>
        <v>0</v>
      </c>
      <c r="AQ88" s="22">
        <f t="shared" si="162"/>
        <v>0</v>
      </c>
      <c r="AR88" s="22">
        <f t="shared" si="163"/>
        <v>0</v>
      </c>
      <c r="AS88" s="22">
        <f t="shared" si="164"/>
        <v>0</v>
      </c>
      <c r="AT88" s="22">
        <f t="shared" si="165"/>
        <v>0</v>
      </c>
      <c r="AU88" s="22">
        <f t="shared" si="166"/>
        <v>-192</v>
      </c>
      <c r="AV88" s="11">
        <f t="shared" si="167"/>
        <v>0</v>
      </c>
      <c r="AW88" s="11">
        <f t="shared" si="168"/>
        <v>0</v>
      </c>
      <c r="AX88" s="11">
        <f t="shared" si="169"/>
        <v>0</v>
      </c>
      <c r="AY88" s="11">
        <f t="shared" si="170"/>
        <v>0</v>
      </c>
      <c r="AZ88" s="11">
        <f t="shared" si="171"/>
        <v>0</v>
      </c>
      <c r="BA88" s="11">
        <f t="shared" si="172"/>
        <v>0</v>
      </c>
      <c r="BB88" s="12">
        <f t="shared" si="173"/>
        <v>0</v>
      </c>
      <c r="BC88" s="11">
        <f t="shared" si="174"/>
        <v>0</v>
      </c>
      <c r="BD88" s="11">
        <f t="shared" si="175"/>
        <v>0</v>
      </c>
      <c r="BE88" s="11">
        <f t="shared" si="176"/>
        <v>0</v>
      </c>
      <c r="BF88" s="22">
        <f t="shared" si="177"/>
        <v>0</v>
      </c>
      <c r="BG88" s="22">
        <f t="shared" si="178"/>
        <v>0</v>
      </c>
      <c r="BH88" s="22">
        <f t="shared" si="179"/>
        <v>0</v>
      </c>
      <c r="BI88" s="22">
        <f t="shared" si="180"/>
        <v>0</v>
      </c>
      <c r="BJ88" s="22">
        <f t="shared" si="181"/>
        <v>0</v>
      </c>
      <c r="BK88" s="22">
        <f t="shared" si="182"/>
        <v>0</v>
      </c>
      <c r="BL88" s="22">
        <f t="shared" si="197"/>
        <v>0</v>
      </c>
      <c r="BM88" s="22">
        <f t="shared" si="126"/>
        <v>0</v>
      </c>
      <c r="BN88" s="22">
        <f t="shared" si="183"/>
        <v>0</v>
      </c>
      <c r="BO88" s="22">
        <f t="shared" si="184"/>
        <v>0</v>
      </c>
      <c r="BP88" s="22">
        <f t="shared" si="185"/>
        <v>0</v>
      </c>
      <c r="BQ88" s="22">
        <f t="shared" si="186"/>
        <v>0</v>
      </c>
      <c r="BR88" s="22">
        <f t="shared" si="187"/>
        <v>0</v>
      </c>
      <c r="BS88" s="66" t="e">
        <f>VLOOKUP(V88,'AMS Tabelle Pauschalsätze'!A78:L177,8,TRUE)</f>
        <v>#N/A</v>
      </c>
      <c r="BT88" s="66" t="e">
        <f>VLOOKUP(V88,'AMS Tabelle Pauschalsätze'!A78:L177,7,TRUE)</f>
        <v>#N/A</v>
      </c>
      <c r="BU88" s="73" t="e">
        <f t="shared" si="188"/>
        <v>#N/A</v>
      </c>
      <c r="BV88" s="73" t="e">
        <f t="shared" si="189"/>
        <v>#N/A</v>
      </c>
      <c r="BW88" s="73" t="e">
        <f>VLOOKUP(V88,'AMS Tabelle Pauschalsätze'!A78:L177,10,TRUE)</f>
        <v>#N/A</v>
      </c>
      <c r="BX88" s="11">
        <f t="shared" si="127"/>
        <v>0</v>
      </c>
      <c r="BY88" s="65" t="e">
        <f t="shared" si="128"/>
        <v>#DIV/0!</v>
      </c>
      <c r="BZ88" s="73" t="e">
        <f t="shared" si="190"/>
        <v>#N/A</v>
      </c>
      <c r="CA88" s="110" t="e">
        <f t="shared" si="129"/>
        <v>#N/A</v>
      </c>
      <c r="CB88" s="22"/>
      <c r="CC88" s="28" t="e">
        <f t="shared" si="130"/>
        <v>#DIV/0!</v>
      </c>
      <c r="CD88" s="28" t="e">
        <f t="shared" si="191"/>
        <v>#N/A</v>
      </c>
      <c r="CE88" s="28" t="e">
        <f t="shared" si="192"/>
        <v>#DIV/0!</v>
      </c>
      <c r="CF88" s="11"/>
      <c r="CG88" s="22" t="e">
        <f t="shared" si="193"/>
        <v>#N/A</v>
      </c>
      <c r="CH88" s="22" t="e">
        <f t="shared" si="194"/>
        <v>#N/A</v>
      </c>
      <c r="CI88" s="22" t="e">
        <f t="shared" si="195"/>
        <v>#N/A</v>
      </c>
    </row>
    <row r="89" spans="1:87" x14ac:dyDescent="0.25">
      <c r="A89" s="11">
        <v>76</v>
      </c>
      <c r="B89" s="37"/>
      <c r="C89" s="37"/>
      <c r="D89" s="38"/>
      <c r="E89" s="109"/>
      <c r="F89" s="109"/>
      <c r="G89" s="109"/>
      <c r="H89" s="131" t="e">
        <f t="shared" si="131"/>
        <v>#DIV/0!</v>
      </c>
      <c r="I89" s="20"/>
      <c r="J89" s="93">
        <f t="shared" si="132"/>
        <v>0</v>
      </c>
      <c r="K89" s="31" t="e">
        <f t="shared" si="133"/>
        <v>#N/A</v>
      </c>
      <c r="L89" s="101" t="e">
        <f t="shared" si="134"/>
        <v>#N/A</v>
      </c>
      <c r="M89" s="32" t="e">
        <f t="shared" si="135"/>
        <v>#N/A</v>
      </c>
      <c r="N89" s="31" t="e">
        <f t="shared" si="136"/>
        <v>#N/A</v>
      </c>
      <c r="O89" s="33"/>
      <c r="P89" s="31">
        <f t="shared" si="137"/>
        <v>0</v>
      </c>
      <c r="Q89" s="31">
        <f t="shared" si="138"/>
        <v>0</v>
      </c>
      <c r="R89" s="34" t="e">
        <f t="shared" si="139"/>
        <v>#DIV/0!</v>
      </c>
      <c r="S89" s="34" t="e">
        <f t="shared" si="140"/>
        <v>#N/A</v>
      </c>
      <c r="T89" s="31" t="e">
        <f t="shared" si="141"/>
        <v>#DIV/0!</v>
      </c>
      <c r="U89" s="21"/>
      <c r="V89" s="21">
        <f t="shared" si="196"/>
        <v>0</v>
      </c>
      <c r="W89" s="11">
        <f t="shared" si="142"/>
        <v>0</v>
      </c>
      <c r="X89" s="11">
        <f t="shared" si="143"/>
        <v>0</v>
      </c>
      <c r="Y89" s="11">
        <f t="shared" si="144"/>
        <v>0</v>
      </c>
      <c r="Z89" s="22">
        <f t="shared" si="145"/>
        <v>0</v>
      </c>
      <c r="AA89" s="23">
        <f t="shared" si="146"/>
        <v>0</v>
      </c>
      <c r="AB89" s="24">
        <f t="shared" si="147"/>
        <v>0</v>
      </c>
      <c r="AC89" s="23">
        <f t="shared" si="148"/>
        <v>0</v>
      </c>
      <c r="AD89" s="25" t="e">
        <f t="shared" si="149"/>
        <v>#DIV/0!</v>
      </c>
      <c r="AE89" s="25" t="e">
        <f t="shared" si="150"/>
        <v>#DIV/0!</v>
      </c>
      <c r="AF89" s="11">
        <f t="shared" si="151"/>
        <v>0</v>
      </c>
      <c r="AG89" s="65">
        <f t="shared" si="152"/>
        <v>0</v>
      </c>
      <c r="AH89" s="65">
        <f t="shared" si="153"/>
        <v>0</v>
      </c>
      <c r="AI89" s="26">
        <f t="shared" si="154"/>
        <v>0.9</v>
      </c>
      <c r="AJ89" s="26">
        <f t="shared" si="155"/>
        <v>0</v>
      </c>
      <c r="AK89" s="26">
        <f t="shared" si="156"/>
        <v>0</v>
      </c>
      <c r="AL89" s="26">
        <f t="shared" si="157"/>
        <v>0</v>
      </c>
      <c r="AM89" s="26">
        <f t="shared" si="158"/>
        <v>0</v>
      </c>
      <c r="AN89" s="27">
        <f t="shared" si="159"/>
        <v>0.9</v>
      </c>
      <c r="AO89" s="22">
        <f t="shared" si="160"/>
        <v>0</v>
      </c>
      <c r="AP89" s="22">
        <f t="shared" si="161"/>
        <v>0</v>
      </c>
      <c r="AQ89" s="22">
        <f t="shared" si="162"/>
        <v>0</v>
      </c>
      <c r="AR89" s="22">
        <f t="shared" si="163"/>
        <v>0</v>
      </c>
      <c r="AS89" s="22">
        <f t="shared" si="164"/>
        <v>0</v>
      </c>
      <c r="AT89" s="22">
        <f t="shared" si="165"/>
        <v>0</v>
      </c>
      <c r="AU89" s="22">
        <f t="shared" si="166"/>
        <v>-192</v>
      </c>
      <c r="AV89" s="11">
        <f t="shared" si="167"/>
        <v>0</v>
      </c>
      <c r="AW89" s="11">
        <f t="shared" si="168"/>
        <v>0</v>
      </c>
      <c r="AX89" s="11">
        <f t="shared" si="169"/>
        <v>0</v>
      </c>
      <c r="AY89" s="11">
        <f t="shared" si="170"/>
        <v>0</v>
      </c>
      <c r="AZ89" s="11">
        <f t="shared" si="171"/>
        <v>0</v>
      </c>
      <c r="BA89" s="11">
        <f t="shared" si="172"/>
        <v>0</v>
      </c>
      <c r="BB89" s="12">
        <f t="shared" si="173"/>
        <v>0</v>
      </c>
      <c r="BC89" s="11">
        <f t="shared" si="174"/>
        <v>0</v>
      </c>
      <c r="BD89" s="11">
        <f t="shared" si="175"/>
        <v>0</v>
      </c>
      <c r="BE89" s="11">
        <f t="shared" si="176"/>
        <v>0</v>
      </c>
      <c r="BF89" s="22">
        <f t="shared" si="177"/>
        <v>0</v>
      </c>
      <c r="BG89" s="22">
        <f t="shared" si="178"/>
        <v>0</v>
      </c>
      <c r="BH89" s="22">
        <f t="shared" si="179"/>
        <v>0</v>
      </c>
      <c r="BI89" s="22">
        <f t="shared" si="180"/>
        <v>0</v>
      </c>
      <c r="BJ89" s="22">
        <f t="shared" si="181"/>
        <v>0</v>
      </c>
      <c r="BK89" s="22">
        <f t="shared" si="182"/>
        <v>0</v>
      </c>
      <c r="BL89" s="22">
        <f t="shared" si="197"/>
        <v>0</v>
      </c>
      <c r="BM89" s="22">
        <f t="shared" si="126"/>
        <v>0</v>
      </c>
      <c r="BN89" s="22">
        <f t="shared" si="183"/>
        <v>0</v>
      </c>
      <c r="BO89" s="22">
        <f t="shared" si="184"/>
        <v>0</v>
      </c>
      <c r="BP89" s="22">
        <f t="shared" si="185"/>
        <v>0</v>
      </c>
      <c r="BQ89" s="22">
        <f t="shared" si="186"/>
        <v>0</v>
      </c>
      <c r="BR89" s="22">
        <f t="shared" si="187"/>
        <v>0</v>
      </c>
      <c r="BS89" s="66" t="e">
        <f>VLOOKUP(V89,'AMS Tabelle Pauschalsätze'!A79:L178,8,TRUE)</f>
        <v>#N/A</v>
      </c>
      <c r="BT89" s="66" t="e">
        <f>VLOOKUP(V89,'AMS Tabelle Pauschalsätze'!A79:L178,7,TRUE)</f>
        <v>#N/A</v>
      </c>
      <c r="BU89" s="73" t="e">
        <f t="shared" si="188"/>
        <v>#N/A</v>
      </c>
      <c r="BV89" s="73" t="e">
        <f t="shared" si="189"/>
        <v>#N/A</v>
      </c>
      <c r="BW89" s="73" t="e">
        <f>VLOOKUP(V89,'AMS Tabelle Pauschalsätze'!A79:L178,10,TRUE)</f>
        <v>#N/A</v>
      </c>
      <c r="BX89" s="11">
        <f t="shared" si="127"/>
        <v>0</v>
      </c>
      <c r="BY89" s="65" t="e">
        <f t="shared" si="128"/>
        <v>#DIV/0!</v>
      </c>
      <c r="BZ89" s="73" t="e">
        <f t="shared" si="190"/>
        <v>#N/A</v>
      </c>
      <c r="CA89" s="110" t="e">
        <f t="shared" si="129"/>
        <v>#N/A</v>
      </c>
      <c r="CB89" s="22"/>
      <c r="CC89" s="28" t="e">
        <f t="shared" si="130"/>
        <v>#DIV/0!</v>
      </c>
      <c r="CD89" s="28" t="e">
        <f t="shared" si="191"/>
        <v>#N/A</v>
      </c>
      <c r="CE89" s="28" t="e">
        <f t="shared" si="192"/>
        <v>#DIV/0!</v>
      </c>
      <c r="CF89" s="11"/>
      <c r="CG89" s="22" t="e">
        <f t="shared" si="193"/>
        <v>#N/A</v>
      </c>
      <c r="CH89" s="22" t="e">
        <f t="shared" si="194"/>
        <v>#N/A</v>
      </c>
      <c r="CI89" s="22" t="e">
        <f t="shared" si="195"/>
        <v>#N/A</v>
      </c>
    </row>
    <row r="90" spans="1:87" x14ac:dyDescent="0.25">
      <c r="A90" s="11">
        <v>77</v>
      </c>
      <c r="B90" s="37"/>
      <c r="C90" s="37"/>
      <c r="D90" s="38"/>
      <c r="E90" s="109"/>
      <c r="F90" s="109"/>
      <c r="G90" s="109"/>
      <c r="H90" s="131" t="e">
        <f t="shared" si="131"/>
        <v>#DIV/0!</v>
      </c>
      <c r="I90" s="20"/>
      <c r="J90" s="93">
        <f t="shared" si="132"/>
        <v>0</v>
      </c>
      <c r="K90" s="31" t="e">
        <f t="shared" si="133"/>
        <v>#N/A</v>
      </c>
      <c r="L90" s="101" t="e">
        <f t="shared" si="134"/>
        <v>#N/A</v>
      </c>
      <c r="M90" s="32" t="e">
        <f t="shared" si="135"/>
        <v>#N/A</v>
      </c>
      <c r="N90" s="31" t="e">
        <f t="shared" si="136"/>
        <v>#N/A</v>
      </c>
      <c r="O90" s="33"/>
      <c r="P90" s="31">
        <f t="shared" si="137"/>
        <v>0</v>
      </c>
      <c r="Q90" s="31">
        <f t="shared" si="138"/>
        <v>0</v>
      </c>
      <c r="R90" s="34" t="e">
        <f t="shared" si="139"/>
        <v>#DIV/0!</v>
      </c>
      <c r="S90" s="34" t="e">
        <f t="shared" si="140"/>
        <v>#N/A</v>
      </c>
      <c r="T90" s="31" t="e">
        <f t="shared" si="141"/>
        <v>#DIV/0!</v>
      </c>
      <c r="U90" s="21"/>
      <c r="V90" s="21">
        <f t="shared" si="196"/>
        <v>0</v>
      </c>
      <c r="W90" s="11">
        <f t="shared" si="142"/>
        <v>0</v>
      </c>
      <c r="X90" s="11">
        <f t="shared" si="143"/>
        <v>0</v>
      </c>
      <c r="Y90" s="11">
        <f t="shared" si="144"/>
        <v>0</v>
      </c>
      <c r="Z90" s="22">
        <f t="shared" si="145"/>
        <v>0</v>
      </c>
      <c r="AA90" s="23">
        <f t="shared" si="146"/>
        <v>0</v>
      </c>
      <c r="AB90" s="24">
        <f t="shared" si="147"/>
        <v>0</v>
      </c>
      <c r="AC90" s="23">
        <f t="shared" si="148"/>
        <v>0</v>
      </c>
      <c r="AD90" s="25" t="e">
        <f t="shared" si="149"/>
        <v>#DIV/0!</v>
      </c>
      <c r="AE90" s="25" t="e">
        <f t="shared" si="150"/>
        <v>#DIV/0!</v>
      </c>
      <c r="AF90" s="11">
        <f t="shared" si="151"/>
        <v>0</v>
      </c>
      <c r="AG90" s="65">
        <f t="shared" si="152"/>
        <v>0</v>
      </c>
      <c r="AH90" s="65">
        <f t="shared" si="153"/>
        <v>0</v>
      </c>
      <c r="AI90" s="26">
        <f t="shared" si="154"/>
        <v>0.9</v>
      </c>
      <c r="AJ90" s="26">
        <f t="shared" si="155"/>
        <v>0</v>
      </c>
      <c r="AK90" s="26">
        <f t="shared" si="156"/>
        <v>0</v>
      </c>
      <c r="AL90" s="26">
        <f t="shared" si="157"/>
        <v>0</v>
      </c>
      <c r="AM90" s="26">
        <f t="shared" si="158"/>
        <v>0</v>
      </c>
      <c r="AN90" s="27">
        <f t="shared" si="159"/>
        <v>0.9</v>
      </c>
      <c r="AO90" s="22">
        <f t="shared" si="160"/>
        <v>0</v>
      </c>
      <c r="AP90" s="22">
        <f t="shared" si="161"/>
        <v>0</v>
      </c>
      <c r="AQ90" s="22">
        <f t="shared" si="162"/>
        <v>0</v>
      </c>
      <c r="AR90" s="22">
        <f t="shared" si="163"/>
        <v>0</v>
      </c>
      <c r="AS90" s="22">
        <f t="shared" si="164"/>
        <v>0</v>
      </c>
      <c r="AT90" s="22">
        <f t="shared" si="165"/>
        <v>0</v>
      </c>
      <c r="AU90" s="22">
        <f t="shared" si="166"/>
        <v>-192</v>
      </c>
      <c r="AV90" s="11">
        <f t="shared" si="167"/>
        <v>0</v>
      </c>
      <c r="AW90" s="11">
        <f t="shared" si="168"/>
        <v>0</v>
      </c>
      <c r="AX90" s="11">
        <f t="shared" si="169"/>
        <v>0</v>
      </c>
      <c r="AY90" s="11">
        <f t="shared" si="170"/>
        <v>0</v>
      </c>
      <c r="AZ90" s="11">
        <f t="shared" si="171"/>
        <v>0</v>
      </c>
      <c r="BA90" s="11">
        <f t="shared" si="172"/>
        <v>0</v>
      </c>
      <c r="BB90" s="12">
        <f t="shared" si="173"/>
        <v>0</v>
      </c>
      <c r="BC90" s="11">
        <f t="shared" si="174"/>
        <v>0</v>
      </c>
      <c r="BD90" s="11">
        <f t="shared" si="175"/>
        <v>0</v>
      </c>
      <c r="BE90" s="11">
        <f t="shared" si="176"/>
        <v>0</v>
      </c>
      <c r="BF90" s="22">
        <f t="shared" si="177"/>
        <v>0</v>
      </c>
      <c r="BG90" s="22">
        <f t="shared" si="178"/>
        <v>0</v>
      </c>
      <c r="BH90" s="22">
        <f t="shared" si="179"/>
        <v>0</v>
      </c>
      <c r="BI90" s="22">
        <f t="shared" si="180"/>
        <v>0</v>
      </c>
      <c r="BJ90" s="22">
        <f t="shared" si="181"/>
        <v>0</v>
      </c>
      <c r="BK90" s="22">
        <f t="shared" si="182"/>
        <v>0</v>
      </c>
      <c r="BL90" s="22">
        <f t="shared" si="197"/>
        <v>0</v>
      </c>
      <c r="BM90" s="22">
        <f t="shared" si="126"/>
        <v>0</v>
      </c>
      <c r="BN90" s="22">
        <f t="shared" si="183"/>
        <v>0</v>
      </c>
      <c r="BO90" s="22">
        <f t="shared" si="184"/>
        <v>0</v>
      </c>
      <c r="BP90" s="22">
        <f t="shared" si="185"/>
        <v>0</v>
      </c>
      <c r="BQ90" s="22">
        <f t="shared" si="186"/>
        <v>0</v>
      </c>
      <c r="BR90" s="22">
        <f t="shared" si="187"/>
        <v>0</v>
      </c>
      <c r="BS90" s="66" t="e">
        <f>VLOOKUP(V90,'AMS Tabelle Pauschalsätze'!A80:L179,8,TRUE)</f>
        <v>#N/A</v>
      </c>
      <c r="BT90" s="66" t="e">
        <f>VLOOKUP(V90,'AMS Tabelle Pauschalsätze'!A80:L179,7,TRUE)</f>
        <v>#N/A</v>
      </c>
      <c r="BU90" s="73" t="e">
        <f t="shared" si="188"/>
        <v>#N/A</v>
      </c>
      <c r="BV90" s="73" t="e">
        <f t="shared" si="189"/>
        <v>#N/A</v>
      </c>
      <c r="BW90" s="73" t="e">
        <f>VLOOKUP(V90,'AMS Tabelle Pauschalsätze'!A80:L179,10,TRUE)</f>
        <v>#N/A</v>
      </c>
      <c r="BX90" s="11">
        <f t="shared" si="127"/>
        <v>0</v>
      </c>
      <c r="BY90" s="65" t="e">
        <f t="shared" si="128"/>
        <v>#DIV/0!</v>
      </c>
      <c r="BZ90" s="73" t="e">
        <f t="shared" si="190"/>
        <v>#N/A</v>
      </c>
      <c r="CA90" s="110" t="e">
        <f t="shared" si="129"/>
        <v>#N/A</v>
      </c>
      <c r="CB90" s="22"/>
      <c r="CC90" s="28" t="e">
        <f t="shared" si="130"/>
        <v>#DIV/0!</v>
      </c>
      <c r="CD90" s="28" t="e">
        <f t="shared" si="191"/>
        <v>#N/A</v>
      </c>
      <c r="CE90" s="28" t="e">
        <f t="shared" si="192"/>
        <v>#DIV/0!</v>
      </c>
      <c r="CF90" s="11"/>
      <c r="CG90" s="22" t="e">
        <f t="shared" si="193"/>
        <v>#N/A</v>
      </c>
      <c r="CH90" s="22" t="e">
        <f t="shared" si="194"/>
        <v>#N/A</v>
      </c>
      <c r="CI90" s="22" t="e">
        <f t="shared" si="195"/>
        <v>#N/A</v>
      </c>
    </row>
    <row r="91" spans="1:87" x14ac:dyDescent="0.25">
      <c r="A91" s="11">
        <v>78</v>
      </c>
      <c r="B91" s="37"/>
      <c r="C91" s="37"/>
      <c r="D91" s="38"/>
      <c r="E91" s="109"/>
      <c r="F91" s="109"/>
      <c r="G91" s="109"/>
      <c r="H91" s="131" t="e">
        <f t="shared" si="131"/>
        <v>#DIV/0!</v>
      </c>
      <c r="I91" s="20"/>
      <c r="J91" s="93">
        <f t="shared" si="132"/>
        <v>0</v>
      </c>
      <c r="K91" s="31" t="e">
        <f t="shared" si="133"/>
        <v>#N/A</v>
      </c>
      <c r="L91" s="101" t="e">
        <f t="shared" si="134"/>
        <v>#N/A</v>
      </c>
      <c r="M91" s="32" t="e">
        <f t="shared" si="135"/>
        <v>#N/A</v>
      </c>
      <c r="N91" s="31" t="e">
        <f t="shared" si="136"/>
        <v>#N/A</v>
      </c>
      <c r="O91" s="33"/>
      <c r="P91" s="31">
        <f t="shared" si="137"/>
        <v>0</v>
      </c>
      <c r="Q91" s="31">
        <f t="shared" si="138"/>
        <v>0</v>
      </c>
      <c r="R91" s="34" t="e">
        <f t="shared" si="139"/>
        <v>#DIV/0!</v>
      </c>
      <c r="S91" s="34" t="e">
        <f t="shared" si="140"/>
        <v>#N/A</v>
      </c>
      <c r="T91" s="31" t="e">
        <f t="shared" si="141"/>
        <v>#DIV/0!</v>
      </c>
      <c r="U91" s="21"/>
      <c r="V91" s="21">
        <f t="shared" si="196"/>
        <v>0</v>
      </c>
      <c r="W91" s="11">
        <f t="shared" si="142"/>
        <v>0</v>
      </c>
      <c r="X91" s="11">
        <f t="shared" si="143"/>
        <v>0</v>
      </c>
      <c r="Y91" s="11">
        <f t="shared" si="144"/>
        <v>0</v>
      </c>
      <c r="Z91" s="22">
        <f t="shared" si="145"/>
        <v>0</v>
      </c>
      <c r="AA91" s="23">
        <f t="shared" si="146"/>
        <v>0</v>
      </c>
      <c r="AB91" s="24">
        <f t="shared" si="147"/>
        <v>0</v>
      </c>
      <c r="AC91" s="23">
        <f t="shared" si="148"/>
        <v>0</v>
      </c>
      <c r="AD91" s="25" t="e">
        <f t="shared" si="149"/>
        <v>#DIV/0!</v>
      </c>
      <c r="AE91" s="25" t="e">
        <f t="shared" si="150"/>
        <v>#DIV/0!</v>
      </c>
      <c r="AF91" s="11">
        <f t="shared" si="151"/>
        <v>0</v>
      </c>
      <c r="AG91" s="65">
        <f t="shared" si="152"/>
        <v>0</v>
      </c>
      <c r="AH91" s="65">
        <f t="shared" si="153"/>
        <v>0</v>
      </c>
      <c r="AI91" s="26">
        <f t="shared" si="154"/>
        <v>0.9</v>
      </c>
      <c r="AJ91" s="26">
        <f t="shared" si="155"/>
        <v>0</v>
      </c>
      <c r="AK91" s="26">
        <f t="shared" si="156"/>
        <v>0</v>
      </c>
      <c r="AL91" s="26">
        <f t="shared" si="157"/>
        <v>0</v>
      </c>
      <c r="AM91" s="26">
        <f t="shared" si="158"/>
        <v>0</v>
      </c>
      <c r="AN91" s="27">
        <f t="shared" si="159"/>
        <v>0.9</v>
      </c>
      <c r="AO91" s="22">
        <f t="shared" si="160"/>
        <v>0</v>
      </c>
      <c r="AP91" s="22">
        <f t="shared" si="161"/>
        <v>0</v>
      </c>
      <c r="AQ91" s="22">
        <f t="shared" si="162"/>
        <v>0</v>
      </c>
      <c r="AR91" s="22">
        <f t="shared" si="163"/>
        <v>0</v>
      </c>
      <c r="AS91" s="22">
        <f t="shared" si="164"/>
        <v>0</v>
      </c>
      <c r="AT91" s="22">
        <f t="shared" si="165"/>
        <v>0</v>
      </c>
      <c r="AU91" s="22">
        <f t="shared" si="166"/>
        <v>-192</v>
      </c>
      <c r="AV91" s="11">
        <f t="shared" si="167"/>
        <v>0</v>
      </c>
      <c r="AW91" s="11">
        <f t="shared" si="168"/>
        <v>0</v>
      </c>
      <c r="AX91" s="11">
        <f t="shared" si="169"/>
        <v>0</v>
      </c>
      <c r="AY91" s="11">
        <f t="shared" si="170"/>
        <v>0</v>
      </c>
      <c r="AZ91" s="11">
        <f t="shared" si="171"/>
        <v>0</v>
      </c>
      <c r="BA91" s="11">
        <f t="shared" si="172"/>
        <v>0</v>
      </c>
      <c r="BB91" s="12">
        <f t="shared" si="173"/>
        <v>0</v>
      </c>
      <c r="BC91" s="11">
        <f t="shared" si="174"/>
        <v>0</v>
      </c>
      <c r="BD91" s="11">
        <f t="shared" si="175"/>
        <v>0</v>
      </c>
      <c r="BE91" s="11">
        <f t="shared" si="176"/>
        <v>0</v>
      </c>
      <c r="BF91" s="22">
        <f t="shared" si="177"/>
        <v>0</v>
      </c>
      <c r="BG91" s="22">
        <f t="shared" si="178"/>
        <v>0</v>
      </c>
      <c r="BH91" s="22">
        <f t="shared" si="179"/>
        <v>0</v>
      </c>
      <c r="BI91" s="22">
        <f t="shared" si="180"/>
        <v>0</v>
      </c>
      <c r="BJ91" s="22">
        <f t="shared" si="181"/>
        <v>0</v>
      </c>
      <c r="BK91" s="22">
        <f t="shared" si="182"/>
        <v>0</v>
      </c>
      <c r="BL91" s="22">
        <f t="shared" si="197"/>
        <v>0</v>
      </c>
      <c r="BM91" s="22">
        <f t="shared" si="126"/>
        <v>0</v>
      </c>
      <c r="BN91" s="22">
        <f t="shared" si="183"/>
        <v>0</v>
      </c>
      <c r="BO91" s="22">
        <f t="shared" si="184"/>
        <v>0</v>
      </c>
      <c r="BP91" s="22">
        <f t="shared" si="185"/>
        <v>0</v>
      </c>
      <c r="BQ91" s="22">
        <f t="shared" si="186"/>
        <v>0</v>
      </c>
      <c r="BR91" s="22">
        <f t="shared" si="187"/>
        <v>0</v>
      </c>
      <c r="BS91" s="66" t="e">
        <f>VLOOKUP(V91,'AMS Tabelle Pauschalsätze'!A81:L180,8,TRUE)</f>
        <v>#N/A</v>
      </c>
      <c r="BT91" s="66" t="e">
        <f>VLOOKUP(V91,'AMS Tabelle Pauschalsätze'!A81:L180,7,TRUE)</f>
        <v>#N/A</v>
      </c>
      <c r="BU91" s="73" t="e">
        <f t="shared" si="188"/>
        <v>#N/A</v>
      </c>
      <c r="BV91" s="73" t="e">
        <f t="shared" si="189"/>
        <v>#N/A</v>
      </c>
      <c r="BW91" s="73" t="e">
        <f>VLOOKUP(V91,'AMS Tabelle Pauschalsätze'!A81:L180,10,TRUE)</f>
        <v>#N/A</v>
      </c>
      <c r="BX91" s="11">
        <f t="shared" si="127"/>
        <v>0</v>
      </c>
      <c r="BY91" s="65" t="e">
        <f t="shared" si="128"/>
        <v>#DIV/0!</v>
      </c>
      <c r="BZ91" s="73" t="e">
        <f t="shared" si="190"/>
        <v>#N/A</v>
      </c>
      <c r="CA91" s="110" t="e">
        <f t="shared" si="129"/>
        <v>#N/A</v>
      </c>
      <c r="CB91" s="22"/>
      <c r="CC91" s="28" t="e">
        <f t="shared" si="130"/>
        <v>#DIV/0!</v>
      </c>
      <c r="CD91" s="28" t="e">
        <f t="shared" si="191"/>
        <v>#N/A</v>
      </c>
      <c r="CE91" s="28" t="e">
        <f t="shared" si="192"/>
        <v>#DIV/0!</v>
      </c>
      <c r="CF91" s="11"/>
      <c r="CG91" s="22" t="e">
        <f t="shared" si="193"/>
        <v>#N/A</v>
      </c>
      <c r="CH91" s="22" t="e">
        <f t="shared" si="194"/>
        <v>#N/A</v>
      </c>
      <c r="CI91" s="22" t="e">
        <f t="shared" si="195"/>
        <v>#N/A</v>
      </c>
    </row>
    <row r="92" spans="1:87" x14ac:dyDescent="0.25">
      <c r="A92" s="11">
        <v>79</v>
      </c>
      <c r="B92" s="37"/>
      <c r="C92" s="37"/>
      <c r="D92" s="38"/>
      <c r="E92" s="109"/>
      <c r="F92" s="109"/>
      <c r="G92" s="109"/>
      <c r="H92" s="131" t="e">
        <f t="shared" si="131"/>
        <v>#DIV/0!</v>
      </c>
      <c r="I92" s="20"/>
      <c r="J92" s="93">
        <f t="shared" si="132"/>
        <v>0</v>
      </c>
      <c r="K92" s="31" t="e">
        <f t="shared" si="133"/>
        <v>#N/A</v>
      </c>
      <c r="L92" s="101" t="e">
        <f t="shared" si="134"/>
        <v>#N/A</v>
      </c>
      <c r="M92" s="32" t="e">
        <f t="shared" si="135"/>
        <v>#N/A</v>
      </c>
      <c r="N92" s="31" t="e">
        <f t="shared" si="136"/>
        <v>#N/A</v>
      </c>
      <c r="O92" s="33"/>
      <c r="P92" s="31">
        <f t="shared" si="137"/>
        <v>0</v>
      </c>
      <c r="Q92" s="31">
        <f t="shared" si="138"/>
        <v>0</v>
      </c>
      <c r="R92" s="34" t="e">
        <f t="shared" si="139"/>
        <v>#DIV/0!</v>
      </c>
      <c r="S92" s="34" t="e">
        <f t="shared" si="140"/>
        <v>#N/A</v>
      </c>
      <c r="T92" s="31" t="e">
        <f t="shared" si="141"/>
        <v>#DIV/0!</v>
      </c>
      <c r="U92" s="21"/>
      <c r="V92" s="21">
        <f t="shared" si="196"/>
        <v>0</v>
      </c>
      <c r="W92" s="11">
        <f t="shared" si="142"/>
        <v>0</v>
      </c>
      <c r="X92" s="11">
        <f t="shared" si="143"/>
        <v>0</v>
      </c>
      <c r="Y92" s="11">
        <f t="shared" si="144"/>
        <v>0</v>
      </c>
      <c r="Z92" s="22">
        <f t="shared" si="145"/>
        <v>0</v>
      </c>
      <c r="AA92" s="23">
        <f t="shared" si="146"/>
        <v>0</v>
      </c>
      <c r="AB92" s="24">
        <f t="shared" si="147"/>
        <v>0</v>
      </c>
      <c r="AC92" s="23">
        <f t="shared" si="148"/>
        <v>0</v>
      </c>
      <c r="AD92" s="25" t="e">
        <f t="shared" si="149"/>
        <v>#DIV/0!</v>
      </c>
      <c r="AE92" s="25" t="e">
        <f t="shared" si="150"/>
        <v>#DIV/0!</v>
      </c>
      <c r="AF92" s="11">
        <f t="shared" si="151"/>
        <v>0</v>
      </c>
      <c r="AG92" s="65">
        <f t="shared" si="152"/>
        <v>0</v>
      </c>
      <c r="AH92" s="65">
        <f t="shared" si="153"/>
        <v>0</v>
      </c>
      <c r="AI92" s="26">
        <f t="shared" si="154"/>
        <v>0.9</v>
      </c>
      <c r="AJ92" s="26">
        <f t="shared" si="155"/>
        <v>0</v>
      </c>
      <c r="AK92" s="26">
        <f t="shared" si="156"/>
        <v>0</v>
      </c>
      <c r="AL92" s="26">
        <f t="shared" si="157"/>
        <v>0</v>
      </c>
      <c r="AM92" s="26">
        <f t="shared" si="158"/>
        <v>0</v>
      </c>
      <c r="AN92" s="27">
        <f t="shared" si="159"/>
        <v>0.9</v>
      </c>
      <c r="AO92" s="22">
        <f t="shared" si="160"/>
        <v>0</v>
      </c>
      <c r="AP92" s="22">
        <f t="shared" si="161"/>
        <v>0</v>
      </c>
      <c r="AQ92" s="22">
        <f t="shared" si="162"/>
        <v>0</v>
      </c>
      <c r="AR92" s="22">
        <f t="shared" si="163"/>
        <v>0</v>
      </c>
      <c r="AS92" s="22">
        <f t="shared" si="164"/>
        <v>0</v>
      </c>
      <c r="AT92" s="22">
        <f t="shared" si="165"/>
        <v>0</v>
      </c>
      <c r="AU92" s="22">
        <f t="shared" si="166"/>
        <v>-192</v>
      </c>
      <c r="AV92" s="11">
        <f t="shared" si="167"/>
        <v>0</v>
      </c>
      <c r="AW92" s="11">
        <f t="shared" si="168"/>
        <v>0</v>
      </c>
      <c r="AX92" s="11">
        <f t="shared" si="169"/>
        <v>0</v>
      </c>
      <c r="AY92" s="11">
        <f t="shared" si="170"/>
        <v>0</v>
      </c>
      <c r="AZ92" s="11">
        <f t="shared" si="171"/>
        <v>0</v>
      </c>
      <c r="BA92" s="11">
        <f t="shared" si="172"/>
        <v>0</v>
      </c>
      <c r="BB92" s="12">
        <f t="shared" si="173"/>
        <v>0</v>
      </c>
      <c r="BC92" s="11">
        <f t="shared" si="174"/>
        <v>0</v>
      </c>
      <c r="BD92" s="11">
        <f t="shared" si="175"/>
        <v>0</v>
      </c>
      <c r="BE92" s="11">
        <f t="shared" si="176"/>
        <v>0</v>
      </c>
      <c r="BF92" s="22">
        <f t="shared" si="177"/>
        <v>0</v>
      </c>
      <c r="BG92" s="22">
        <f t="shared" si="178"/>
        <v>0</v>
      </c>
      <c r="BH92" s="22">
        <f t="shared" si="179"/>
        <v>0</v>
      </c>
      <c r="BI92" s="22">
        <f t="shared" si="180"/>
        <v>0</v>
      </c>
      <c r="BJ92" s="22">
        <f t="shared" si="181"/>
        <v>0</v>
      </c>
      <c r="BK92" s="22">
        <f t="shared" si="182"/>
        <v>0</v>
      </c>
      <c r="BL92" s="22">
        <f t="shared" si="197"/>
        <v>0</v>
      </c>
      <c r="BM92" s="22">
        <f t="shared" si="126"/>
        <v>0</v>
      </c>
      <c r="BN92" s="22">
        <f t="shared" si="183"/>
        <v>0</v>
      </c>
      <c r="BO92" s="22">
        <f t="shared" si="184"/>
        <v>0</v>
      </c>
      <c r="BP92" s="22">
        <f t="shared" si="185"/>
        <v>0</v>
      </c>
      <c r="BQ92" s="22">
        <f t="shared" si="186"/>
        <v>0</v>
      </c>
      <c r="BR92" s="22">
        <f t="shared" si="187"/>
        <v>0</v>
      </c>
      <c r="BS92" s="66" t="e">
        <f>VLOOKUP(V92,'AMS Tabelle Pauschalsätze'!A82:L181,8,TRUE)</f>
        <v>#N/A</v>
      </c>
      <c r="BT92" s="66" t="e">
        <f>VLOOKUP(V92,'AMS Tabelle Pauschalsätze'!A82:L181,7,TRUE)</f>
        <v>#N/A</v>
      </c>
      <c r="BU92" s="73" t="e">
        <f t="shared" si="188"/>
        <v>#N/A</v>
      </c>
      <c r="BV92" s="73" t="e">
        <f t="shared" si="189"/>
        <v>#N/A</v>
      </c>
      <c r="BW92" s="73" t="e">
        <f>VLOOKUP(V92,'AMS Tabelle Pauschalsätze'!A82:L181,10,TRUE)</f>
        <v>#N/A</v>
      </c>
      <c r="BX92" s="11">
        <f t="shared" si="127"/>
        <v>0</v>
      </c>
      <c r="BY92" s="65" t="e">
        <f t="shared" si="128"/>
        <v>#DIV/0!</v>
      </c>
      <c r="BZ92" s="73" t="e">
        <f t="shared" si="190"/>
        <v>#N/A</v>
      </c>
      <c r="CA92" s="110" t="e">
        <f t="shared" si="129"/>
        <v>#N/A</v>
      </c>
      <c r="CB92" s="22"/>
      <c r="CC92" s="28" t="e">
        <f t="shared" si="130"/>
        <v>#DIV/0!</v>
      </c>
      <c r="CD92" s="28" t="e">
        <f t="shared" si="191"/>
        <v>#N/A</v>
      </c>
      <c r="CE92" s="28" t="e">
        <f t="shared" si="192"/>
        <v>#DIV/0!</v>
      </c>
      <c r="CF92" s="11"/>
      <c r="CG92" s="22" t="e">
        <f t="shared" si="193"/>
        <v>#N/A</v>
      </c>
      <c r="CH92" s="22" t="e">
        <f t="shared" si="194"/>
        <v>#N/A</v>
      </c>
      <c r="CI92" s="22" t="e">
        <f t="shared" si="195"/>
        <v>#N/A</v>
      </c>
    </row>
    <row r="93" spans="1:87" x14ac:dyDescent="0.25">
      <c r="A93" s="11">
        <v>80</v>
      </c>
      <c r="B93" s="37"/>
      <c r="C93" s="37"/>
      <c r="D93" s="38"/>
      <c r="E93" s="109"/>
      <c r="F93" s="109"/>
      <c r="G93" s="109"/>
      <c r="H93" s="131" t="e">
        <f t="shared" si="131"/>
        <v>#DIV/0!</v>
      </c>
      <c r="I93" s="20"/>
      <c r="J93" s="93">
        <f t="shared" si="132"/>
        <v>0</v>
      </c>
      <c r="K93" s="31" t="e">
        <f t="shared" si="133"/>
        <v>#N/A</v>
      </c>
      <c r="L93" s="101" t="e">
        <f t="shared" si="134"/>
        <v>#N/A</v>
      </c>
      <c r="M93" s="32" t="e">
        <f t="shared" si="135"/>
        <v>#N/A</v>
      </c>
      <c r="N93" s="31" t="e">
        <f t="shared" si="136"/>
        <v>#N/A</v>
      </c>
      <c r="O93" s="33"/>
      <c r="P93" s="31">
        <f t="shared" si="137"/>
        <v>0</v>
      </c>
      <c r="Q93" s="31">
        <f t="shared" si="138"/>
        <v>0</v>
      </c>
      <c r="R93" s="34" t="e">
        <f t="shared" si="139"/>
        <v>#DIV/0!</v>
      </c>
      <c r="S93" s="34" t="e">
        <f t="shared" si="140"/>
        <v>#N/A</v>
      </c>
      <c r="T93" s="31" t="e">
        <f t="shared" si="141"/>
        <v>#DIV/0!</v>
      </c>
      <c r="U93" s="21"/>
      <c r="V93" s="21">
        <f t="shared" si="196"/>
        <v>0</v>
      </c>
      <c r="W93" s="11">
        <f t="shared" si="142"/>
        <v>0</v>
      </c>
      <c r="X93" s="11">
        <f t="shared" si="143"/>
        <v>0</v>
      </c>
      <c r="Y93" s="11">
        <f t="shared" si="144"/>
        <v>0</v>
      </c>
      <c r="Z93" s="22">
        <f t="shared" si="145"/>
        <v>0</v>
      </c>
      <c r="AA93" s="23">
        <f t="shared" si="146"/>
        <v>0</v>
      </c>
      <c r="AB93" s="24">
        <f t="shared" si="147"/>
        <v>0</v>
      </c>
      <c r="AC93" s="23">
        <f t="shared" si="148"/>
        <v>0</v>
      </c>
      <c r="AD93" s="25" t="e">
        <f t="shared" si="149"/>
        <v>#DIV/0!</v>
      </c>
      <c r="AE93" s="25" t="e">
        <f t="shared" si="150"/>
        <v>#DIV/0!</v>
      </c>
      <c r="AF93" s="11">
        <f t="shared" si="151"/>
        <v>0</v>
      </c>
      <c r="AG93" s="65">
        <f t="shared" si="152"/>
        <v>0</v>
      </c>
      <c r="AH93" s="65">
        <f t="shared" si="153"/>
        <v>0</v>
      </c>
      <c r="AI93" s="26">
        <f t="shared" si="154"/>
        <v>0.9</v>
      </c>
      <c r="AJ93" s="26">
        <f t="shared" si="155"/>
        <v>0</v>
      </c>
      <c r="AK93" s="26">
        <f t="shared" si="156"/>
        <v>0</v>
      </c>
      <c r="AL93" s="26">
        <f t="shared" si="157"/>
        <v>0</v>
      </c>
      <c r="AM93" s="26">
        <f t="shared" si="158"/>
        <v>0</v>
      </c>
      <c r="AN93" s="27">
        <f t="shared" si="159"/>
        <v>0.9</v>
      </c>
      <c r="AO93" s="22">
        <f t="shared" si="160"/>
        <v>0</v>
      </c>
      <c r="AP93" s="22">
        <f t="shared" si="161"/>
        <v>0</v>
      </c>
      <c r="AQ93" s="22">
        <f t="shared" si="162"/>
        <v>0</v>
      </c>
      <c r="AR93" s="22">
        <f t="shared" si="163"/>
        <v>0</v>
      </c>
      <c r="AS93" s="22">
        <f t="shared" si="164"/>
        <v>0</v>
      </c>
      <c r="AT93" s="22">
        <f t="shared" si="165"/>
        <v>0</v>
      </c>
      <c r="AU93" s="22">
        <f t="shared" si="166"/>
        <v>-192</v>
      </c>
      <c r="AV93" s="11">
        <f t="shared" si="167"/>
        <v>0</v>
      </c>
      <c r="AW93" s="11">
        <f t="shared" si="168"/>
        <v>0</v>
      </c>
      <c r="AX93" s="11">
        <f t="shared" si="169"/>
        <v>0</v>
      </c>
      <c r="AY93" s="11">
        <f t="shared" si="170"/>
        <v>0</v>
      </c>
      <c r="AZ93" s="11">
        <f t="shared" si="171"/>
        <v>0</v>
      </c>
      <c r="BA93" s="11">
        <f t="shared" si="172"/>
        <v>0</v>
      </c>
      <c r="BB93" s="12">
        <f t="shared" si="173"/>
        <v>0</v>
      </c>
      <c r="BC93" s="11">
        <f t="shared" si="174"/>
        <v>0</v>
      </c>
      <c r="BD93" s="11">
        <f t="shared" si="175"/>
        <v>0</v>
      </c>
      <c r="BE93" s="11">
        <f t="shared" si="176"/>
        <v>0</v>
      </c>
      <c r="BF93" s="22">
        <f t="shared" si="177"/>
        <v>0</v>
      </c>
      <c r="BG93" s="22">
        <f t="shared" si="178"/>
        <v>0</v>
      </c>
      <c r="BH93" s="22">
        <f t="shared" si="179"/>
        <v>0</v>
      </c>
      <c r="BI93" s="22">
        <f t="shared" si="180"/>
        <v>0</v>
      </c>
      <c r="BJ93" s="22">
        <f t="shared" si="181"/>
        <v>0</v>
      </c>
      <c r="BK93" s="22">
        <f t="shared" si="182"/>
        <v>0</v>
      </c>
      <c r="BL93" s="22">
        <f t="shared" si="197"/>
        <v>0</v>
      </c>
      <c r="BM93" s="22">
        <f t="shared" si="126"/>
        <v>0</v>
      </c>
      <c r="BN93" s="22">
        <f t="shared" si="183"/>
        <v>0</v>
      </c>
      <c r="BO93" s="22">
        <f t="shared" si="184"/>
        <v>0</v>
      </c>
      <c r="BP93" s="22">
        <f t="shared" si="185"/>
        <v>0</v>
      </c>
      <c r="BQ93" s="22">
        <f t="shared" si="186"/>
        <v>0</v>
      </c>
      <c r="BR93" s="22">
        <f t="shared" si="187"/>
        <v>0</v>
      </c>
      <c r="BS93" s="66" t="e">
        <f>VLOOKUP(V93,'AMS Tabelle Pauschalsätze'!A83:L182,8,TRUE)</f>
        <v>#N/A</v>
      </c>
      <c r="BT93" s="66" t="e">
        <f>VLOOKUP(V93,'AMS Tabelle Pauschalsätze'!A83:L182,7,TRUE)</f>
        <v>#N/A</v>
      </c>
      <c r="BU93" s="73" t="e">
        <f t="shared" si="188"/>
        <v>#N/A</v>
      </c>
      <c r="BV93" s="73" t="e">
        <f t="shared" si="189"/>
        <v>#N/A</v>
      </c>
      <c r="BW93" s="73" t="e">
        <f>VLOOKUP(V93,'AMS Tabelle Pauschalsätze'!A83:L182,10,TRUE)</f>
        <v>#N/A</v>
      </c>
      <c r="BX93" s="11">
        <f t="shared" si="127"/>
        <v>0</v>
      </c>
      <c r="BY93" s="65" t="e">
        <f t="shared" si="128"/>
        <v>#DIV/0!</v>
      </c>
      <c r="BZ93" s="73" t="e">
        <f t="shared" si="190"/>
        <v>#N/A</v>
      </c>
      <c r="CA93" s="110" t="e">
        <f t="shared" si="129"/>
        <v>#N/A</v>
      </c>
      <c r="CB93" s="22"/>
      <c r="CC93" s="28" t="e">
        <f t="shared" si="130"/>
        <v>#DIV/0!</v>
      </c>
      <c r="CD93" s="28" t="e">
        <f t="shared" si="191"/>
        <v>#N/A</v>
      </c>
      <c r="CE93" s="28" t="e">
        <f t="shared" si="192"/>
        <v>#DIV/0!</v>
      </c>
      <c r="CF93" s="11"/>
      <c r="CG93" s="22" t="e">
        <f t="shared" si="193"/>
        <v>#N/A</v>
      </c>
      <c r="CH93" s="22" t="e">
        <f t="shared" si="194"/>
        <v>#N/A</v>
      </c>
      <c r="CI93" s="22" t="e">
        <f t="shared" si="195"/>
        <v>#N/A</v>
      </c>
    </row>
    <row r="94" spans="1:87" x14ac:dyDescent="0.25">
      <c r="A94" s="11">
        <v>81</v>
      </c>
      <c r="B94" s="37"/>
      <c r="C94" s="37"/>
      <c r="D94" s="38"/>
      <c r="E94" s="109"/>
      <c r="F94" s="109"/>
      <c r="G94" s="109"/>
      <c r="H94" s="131" t="e">
        <f t="shared" si="131"/>
        <v>#DIV/0!</v>
      </c>
      <c r="I94" s="20"/>
      <c r="J94" s="93">
        <f t="shared" si="132"/>
        <v>0</v>
      </c>
      <c r="K94" s="31" t="e">
        <f t="shared" si="133"/>
        <v>#N/A</v>
      </c>
      <c r="L94" s="101" t="e">
        <f t="shared" si="134"/>
        <v>#N/A</v>
      </c>
      <c r="M94" s="32" t="e">
        <f t="shared" si="135"/>
        <v>#N/A</v>
      </c>
      <c r="N94" s="31" t="e">
        <f t="shared" si="136"/>
        <v>#N/A</v>
      </c>
      <c r="O94" s="33"/>
      <c r="P94" s="31">
        <f t="shared" si="137"/>
        <v>0</v>
      </c>
      <c r="Q94" s="31">
        <f t="shared" si="138"/>
        <v>0</v>
      </c>
      <c r="R94" s="34" t="e">
        <f t="shared" si="139"/>
        <v>#DIV/0!</v>
      </c>
      <c r="S94" s="34" t="e">
        <f t="shared" si="140"/>
        <v>#N/A</v>
      </c>
      <c r="T94" s="31" t="e">
        <f t="shared" si="141"/>
        <v>#DIV/0!</v>
      </c>
      <c r="U94" s="21"/>
      <c r="V94" s="21">
        <f t="shared" si="196"/>
        <v>0</v>
      </c>
      <c r="W94" s="11">
        <f t="shared" si="142"/>
        <v>0</v>
      </c>
      <c r="X94" s="11">
        <f t="shared" si="143"/>
        <v>0</v>
      </c>
      <c r="Y94" s="11">
        <f t="shared" si="144"/>
        <v>0</v>
      </c>
      <c r="Z94" s="22">
        <f t="shared" si="145"/>
        <v>0</v>
      </c>
      <c r="AA94" s="23">
        <f t="shared" si="146"/>
        <v>0</v>
      </c>
      <c r="AB94" s="24">
        <f t="shared" si="147"/>
        <v>0</v>
      </c>
      <c r="AC94" s="23">
        <f t="shared" si="148"/>
        <v>0</v>
      </c>
      <c r="AD94" s="25" t="e">
        <f t="shared" si="149"/>
        <v>#DIV/0!</v>
      </c>
      <c r="AE94" s="25" t="e">
        <f t="shared" si="150"/>
        <v>#DIV/0!</v>
      </c>
      <c r="AF94" s="11">
        <f t="shared" si="151"/>
        <v>0</v>
      </c>
      <c r="AG94" s="65">
        <f t="shared" si="152"/>
        <v>0</v>
      </c>
      <c r="AH94" s="65">
        <f t="shared" si="153"/>
        <v>0</v>
      </c>
      <c r="AI94" s="26">
        <f t="shared" si="154"/>
        <v>0.9</v>
      </c>
      <c r="AJ94" s="26">
        <f t="shared" si="155"/>
        <v>0</v>
      </c>
      <c r="AK94" s="26">
        <f t="shared" si="156"/>
        <v>0</v>
      </c>
      <c r="AL94" s="26">
        <f t="shared" si="157"/>
        <v>0</v>
      </c>
      <c r="AM94" s="26">
        <f t="shared" si="158"/>
        <v>0</v>
      </c>
      <c r="AN94" s="27">
        <f t="shared" si="159"/>
        <v>0.9</v>
      </c>
      <c r="AO94" s="22">
        <f t="shared" si="160"/>
        <v>0</v>
      </c>
      <c r="AP94" s="22">
        <f t="shared" si="161"/>
        <v>0</v>
      </c>
      <c r="AQ94" s="22">
        <f t="shared" si="162"/>
        <v>0</v>
      </c>
      <c r="AR94" s="22">
        <f t="shared" si="163"/>
        <v>0</v>
      </c>
      <c r="AS94" s="22">
        <f t="shared" si="164"/>
        <v>0</v>
      </c>
      <c r="AT94" s="22">
        <f t="shared" si="165"/>
        <v>0</v>
      </c>
      <c r="AU94" s="22">
        <f t="shared" si="166"/>
        <v>-192</v>
      </c>
      <c r="AV94" s="11">
        <f t="shared" si="167"/>
        <v>0</v>
      </c>
      <c r="AW94" s="11">
        <f t="shared" si="168"/>
        <v>0</v>
      </c>
      <c r="AX94" s="11">
        <f t="shared" si="169"/>
        <v>0</v>
      </c>
      <c r="AY94" s="11">
        <f t="shared" si="170"/>
        <v>0</v>
      </c>
      <c r="AZ94" s="11">
        <f t="shared" si="171"/>
        <v>0</v>
      </c>
      <c r="BA94" s="11">
        <f t="shared" si="172"/>
        <v>0</v>
      </c>
      <c r="BB94" s="12">
        <f t="shared" si="173"/>
        <v>0</v>
      </c>
      <c r="BC94" s="11">
        <f t="shared" si="174"/>
        <v>0</v>
      </c>
      <c r="BD94" s="11">
        <f t="shared" si="175"/>
        <v>0</v>
      </c>
      <c r="BE94" s="11">
        <f t="shared" si="176"/>
        <v>0</v>
      </c>
      <c r="BF94" s="22">
        <f t="shared" si="177"/>
        <v>0</v>
      </c>
      <c r="BG94" s="22">
        <f t="shared" si="178"/>
        <v>0</v>
      </c>
      <c r="BH94" s="22">
        <f t="shared" si="179"/>
        <v>0</v>
      </c>
      <c r="BI94" s="22">
        <f t="shared" si="180"/>
        <v>0</v>
      </c>
      <c r="BJ94" s="22">
        <f t="shared" si="181"/>
        <v>0</v>
      </c>
      <c r="BK94" s="22">
        <f t="shared" si="182"/>
        <v>0</v>
      </c>
      <c r="BL94" s="22">
        <f t="shared" si="197"/>
        <v>0</v>
      </c>
      <c r="BM94" s="22">
        <f t="shared" si="126"/>
        <v>0</v>
      </c>
      <c r="BN94" s="22">
        <f t="shared" si="183"/>
        <v>0</v>
      </c>
      <c r="BO94" s="22">
        <f t="shared" si="184"/>
        <v>0</v>
      </c>
      <c r="BP94" s="22">
        <f t="shared" si="185"/>
        <v>0</v>
      </c>
      <c r="BQ94" s="22">
        <f t="shared" si="186"/>
        <v>0</v>
      </c>
      <c r="BR94" s="22">
        <f t="shared" si="187"/>
        <v>0</v>
      </c>
      <c r="BS94" s="66" t="e">
        <f>VLOOKUP(V94,'AMS Tabelle Pauschalsätze'!A84:L183,8,TRUE)</f>
        <v>#N/A</v>
      </c>
      <c r="BT94" s="66" t="e">
        <f>VLOOKUP(V94,'AMS Tabelle Pauschalsätze'!A84:L183,7,TRUE)</f>
        <v>#N/A</v>
      </c>
      <c r="BU94" s="73" t="e">
        <f t="shared" si="188"/>
        <v>#N/A</v>
      </c>
      <c r="BV94" s="73" t="e">
        <f t="shared" si="189"/>
        <v>#N/A</v>
      </c>
      <c r="BW94" s="73" t="e">
        <f>VLOOKUP(V94,'AMS Tabelle Pauschalsätze'!A84:L183,10,TRUE)</f>
        <v>#N/A</v>
      </c>
      <c r="BX94" s="11">
        <f t="shared" si="127"/>
        <v>0</v>
      </c>
      <c r="BY94" s="65" t="e">
        <f t="shared" si="128"/>
        <v>#DIV/0!</v>
      </c>
      <c r="BZ94" s="73" t="e">
        <f t="shared" si="190"/>
        <v>#N/A</v>
      </c>
      <c r="CA94" s="110" t="e">
        <f t="shared" si="129"/>
        <v>#N/A</v>
      </c>
      <c r="CB94" s="22"/>
      <c r="CC94" s="28" t="e">
        <f t="shared" si="130"/>
        <v>#DIV/0!</v>
      </c>
      <c r="CD94" s="28" t="e">
        <f t="shared" si="191"/>
        <v>#N/A</v>
      </c>
      <c r="CE94" s="28" t="e">
        <f t="shared" si="192"/>
        <v>#DIV/0!</v>
      </c>
      <c r="CF94" s="11"/>
      <c r="CG94" s="22" t="e">
        <f t="shared" si="193"/>
        <v>#N/A</v>
      </c>
      <c r="CH94" s="22" t="e">
        <f t="shared" si="194"/>
        <v>#N/A</v>
      </c>
      <c r="CI94" s="22" t="e">
        <f t="shared" si="195"/>
        <v>#N/A</v>
      </c>
    </row>
    <row r="95" spans="1:87" x14ac:dyDescent="0.25">
      <c r="A95" s="11">
        <v>82</v>
      </c>
      <c r="B95" s="37"/>
      <c r="C95" s="37"/>
      <c r="D95" s="38"/>
      <c r="E95" s="109"/>
      <c r="F95" s="109"/>
      <c r="G95" s="109"/>
      <c r="H95" s="131" t="e">
        <f t="shared" si="131"/>
        <v>#DIV/0!</v>
      </c>
      <c r="I95" s="20"/>
      <c r="J95" s="93">
        <f t="shared" si="132"/>
        <v>0</v>
      </c>
      <c r="K95" s="31" t="e">
        <f t="shared" si="133"/>
        <v>#N/A</v>
      </c>
      <c r="L95" s="101" t="e">
        <f t="shared" si="134"/>
        <v>#N/A</v>
      </c>
      <c r="M95" s="32" t="e">
        <f t="shared" si="135"/>
        <v>#N/A</v>
      </c>
      <c r="N95" s="31" t="e">
        <f t="shared" si="136"/>
        <v>#N/A</v>
      </c>
      <c r="O95" s="33"/>
      <c r="P95" s="31">
        <f t="shared" si="137"/>
        <v>0</v>
      </c>
      <c r="Q95" s="31">
        <f t="shared" si="138"/>
        <v>0</v>
      </c>
      <c r="R95" s="34" t="e">
        <f t="shared" si="139"/>
        <v>#DIV/0!</v>
      </c>
      <c r="S95" s="34" t="e">
        <f t="shared" si="140"/>
        <v>#N/A</v>
      </c>
      <c r="T95" s="31" t="e">
        <f t="shared" si="141"/>
        <v>#DIV/0!</v>
      </c>
      <c r="U95" s="21"/>
      <c r="V95" s="21">
        <f t="shared" si="196"/>
        <v>0</v>
      </c>
      <c r="W95" s="11">
        <f t="shared" si="142"/>
        <v>0</v>
      </c>
      <c r="X95" s="11">
        <f t="shared" si="143"/>
        <v>0</v>
      </c>
      <c r="Y95" s="11">
        <f t="shared" si="144"/>
        <v>0</v>
      </c>
      <c r="Z95" s="22">
        <f t="shared" si="145"/>
        <v>0</v>
      </c>
      <c r="AA95" s="23">
        <f t="shared" si="146"/>
        <v>0</v>
      </c>
      <c r="AB95" s="24">
        <f t="shared" si="147"/>
        <v>0</v>
      </c>
      <c r="AC95" s="23">
        <f t="shared" si="148"/>
        <v>0</v>
      </c>
      <c r="AD95" s="25" t="e">
        <f t="shared" si="149"/>
        <v>#DIV/0!</v>
      </c>
      <c r="AE95" s="25" t="e">
        <f t="shared" si="150"/>
        <v>#DIV/0!</v>
      </c>
      <c r="AF95" s="11">
        <f t="shared" si="151"/>
        <v>0</v>
      </c>
      <c r="AG95" s="65">
        <f t="shared" si="152"/>
        <v>0</v>
      </c>
      <c r="AH95" s="65">
        <f t="shared" si="153"/>
        <v>0</v>
      </c>
      <c r="AI95" s="26">
        <f t="shared" si="154"/>
        <v>0.9</v>
      </c>
      <c r="AJ95" s="26">
        <f t="shared" si="155"/>
        <v>0</v>
      </c>
      <c r="AK95" s="26">
        <f t="shared" si="156"/>
        <v>0</v>
      </c>
      <c r="AL95" s="26">
        <f t="shared" si="157"/>
        <v>0</v>
      </c>
      <c r="AM95" s="26">
        <f t="shared" si="158"/>
        <v>0</v>
      </c>
      <c r="AN95" s="27">
        <f t="shared" si="159"/>
        <v>0.9</v>
      </c>
      <c r="AO95" s="22">
        <f t="shared" si="160"/>
        <v>0</v>
      </c>
      <c r="AP95" s="22">
        <f t="shared" si="161"/>
        <v>0</v>
      </c>
      <c r="AQ95" s="22">
        <f t="shared" si="162"/>
        <v>0</v>
      </c>
      <c r="AR95" s="22">
        <f t="shared" si="163"/>
        <v>0</v>
      </c>
      <c r="AS95" s="22">
        <f t="shared" si="164"/>
        <v>0</v>
      </c>
      <c r="AT95" s="22">
        <f t="shared" si="165"/>
        <v>0</v>
      </c>
      <c r="AU95" s="22">
        <f t="shared" si="166"/>
        <v>-192</v>
      </c>
      <c r="AV95" s="11">
        <f t="shared" si="167"/>
        <v>0</v>
      </c>
      <c r="AW95" s="11">
        <f t="shared" si="168"/>
        <v>0</v>
      </c>
      <c r="AX95" s="11">
        <f t="shared" si="169"/>
        <v>0</v>
      </c>
      <c r="AY95" s="11">
        <f t="shared" si="170"/>
        <v>0</v>
      </c>
      <c r="AZ95" s="11">
        <f t="shared" si="171"/>
        <v>0</v>
      </c>
      <c r="BA95" s="11">
        <f t="shared" si="172"/>
        <v>0</v>
      </c>
      <c r="BB95" s="12">
        <f t="shared" si="173"/>
        <v>0</v>
      </c>
      <c r="BC95" s="11">
        <f t="shared" si="174"/>
        <v>0</v>
      </c>
      <c r="BD95" s="11">
        <f t="shared" si="175"/>
        <v>0</v>
      </c>
      <c r="BE95" s="11">
        <f t="shared" si="176"/>
        <v>0</v>
      </c>
      <c r="BF95" s="22">
        <f t="shared" si="177"/>
        <v>0</v>
      </c>
      <c r="BG95" s="22">
        <f t="shared" si="178"/>
        <v>0</v>
      </c>
      <c r="BH95" s="22">
        <f t="shared" si="179"/>
        <v>0</v>
      </c>
      <c r="BI95" s="22">
        <f t="shared" si="180"/>
        <v>0</v>
      </c>
      <c r="BJ95" s="22">
        <f t="shared" si="181"/>
        <v>0</v>
      </c>
      <c r="BK95" s="22">
        <f t="shared" si="182"/>
        <v>0</v>
      </c>
      <c r="BL95" s="22">
        <f t="shared" si="197"/>
        <v>0</v>
      </c>
      <c r="BM95" s="22">
        <f t="shared" si="126"/>
        <v>0</v>
      </c>
      <c r="BN95" s="22">
        <f t="shared" si="183"/>
        <v>0</v>
      </c>
      <c r="BO95" s="22">
        <f t="shared" si="184"/>
        <v>0</v>
      </c>
      <c r="BP95" s="22">
        <f t="shared" si="185"/>
        <v>0</v>
      </c>
      <c r="BQ95" s="22">
        <f t="shared" si="186"/>
        <v>0</v>
      </c>
      <c r="BR95" s="22">
        <f t="shared" si="187"/>
        <v>0</v>
      </c>
      <c r="BS95" s="66" t="e">
        <f>VLOOKUP(V95,'AMS Tabelle Pauschalsätze'!A85:L184,8,TRUE)</f>
        <v>#N/A</v>
      </c>
      <c r="BT95" s="66" t="e">
        <f>VLOOKUP(V95,'AMS Tabelle Pauschalsätze'!A85:L184,7,TRUE)</f>
        <v>#N/A</v>
      </c>
      <c r="BU95" s="73" t="e">
        <f t="shared" si="188"/>
        <v>#N/A</v>
      </c>
      <c r="BV95" s="73" t="e">
        <f t="shared" si="189"/>
        <v>#N/A</v>
      </c>
      <c r="BW95" s="73" t="e">
        <f>VLOOKUP(V95,'AMS Tabelle Pauschalsätze'!A85:L184,10,TRUE)</f>
        <v>#N/A</v>
      </c>
      <c r="BX95" s="11">
        <f t="shared" si="127"/>
        <v>0</v>
      </c>
      <c r="BY95" s="65" t="e">
        <f t="shared" si="128"/>
        <v>#DIV/0!</v>
      </c>
      <c r="BZ95" s="73" t="e">
        <f t="shared" si="190"/>
        <v>#N/A</v>
      </c>
      <c r="CA95" s="110" t="e">
        <f t="shared" si="129"/>
        <v>#N/A</v>
      </c>
      <c r="CB95" s="22"/>
      <c r="CC95" s="28" t="e">
        <f t="shared" si="130"/>
        <v>#DIV/0!</v>
      </c>
      <c r="CD95" s="28" t="e">
        <f t="shared" si="191"/>
        <v>#N/A</v>
      </c>
      <c r="CE95" s="28" t="e">
        <f t="shared" si="192"/>
        <v>#DIV/0!</v>
      </c>
      <c r="CF95" s="11"/>
      <c r="CG95" s="22" t="e">
        <f t="shared" si="193"/>
        <v>#N/A</v>
      </c>
      <c r="CH95" s="22" t="e">
        <f t="shared" si="194"/>
        <v>#N/A</v>
      </c>
      <c r="CI95" s="22" t="e">
        <f t="shared" si="195"/>
        <v>#N/A</v>
      </c>
    </row>
    <row r="96" spans="1:87" x14ac:dyDescent="0.25">
      <c r="A96" s="11">
        <v>83</v>
      </c>
      <c r="B96" s="37"/>
      <c r="C96" s="37"/>
      <c r="D96" s="38"/>
      <c r="E96" s="109"/>
      <c r="F96" s="109"/>
      <c r="G96" s="109"/>
      <c r="H96" s="131" t="e">
        <f t="shared" si="131"/>
        <v>#DIV/0!</v>
      </c>
      <c r="I96" s="20"/>
      <c r="J96" s="93">
        <f t="shared" si="132"/>
        <v>0</v>
      </c>
      <c r="K96" s="31" t="e">
        <f t="shared" si="133"/>
        <v>#N/A</v>
      </c>
      <c r="L96" s="101" t="e">
        <f t="shared" si="134"/>
        <v>#N/A</v>
      </c>
      <c r="M96" s="32" t="e">
        <f t="shared" si="135"/>
        <v>#N/A</v>
      </c>
      <c r="N96" s="31" t="e">
        <f t="shared" si="136"/>
        <v>#N/A</v>
      </c>
      <c r="O96" s="33"/>
      <c r="P96" s="31">
        <f t="shared" si="137"/>
        <v>0</v>
      </c>
      <c r="Q96" s="31">
        <f t="shared" si="138"/>
        <v>0</v>
      </c>
      <c r="R96" s="34" t="e">
        <f t="shared" si="139"/>
        <v>#DIV/0!</v>
      </c>
      <c r="S96" s="34" t="e">
        <f t="shared" si="140"/>
        <v>#N/A</v>
      </c>
      <c r="T96" s="31" t="e">
        <f t="shared" si="141"/>
        <v>#DIV/0!</v>
      </c>
      <c r="U96" s="21"/>
      <c r="V96" s="21">
        <f t="shared" si="196"/>
        <v>0</v>
      </c>
      <c r="W96" s="11">
        <f t="shared" si="142"/>
        <v>0</v>
      </c>
      <c r="X96" s="11">
        <f t="shared" si="143"/>
        <v>0</v>
      </c>
      <c r="Y96" s="11">
        <f t="shared" si="144"/>
        <v>0</v>
      </c>
      <c r="Z96" s="22">
        <f t="shared" si="145"/>
        <v>0</v>
      </c>
      <c r="AA96" s="23">
        <f t="shared" si="146"/>
        <v>0</v>
      </c>
      <c r="AB96" s="24">
        <f t="shared" si="147"/>
        <v>0</v>
      </c>
      <c r="AC96" s="23">
        <f t="shared" si="148"/>
        <v>0</v>
      </c>
      <c r="AD96" s="25" t="e">
        <f t="shared" si="149"/>
        <v>#DIV/0!</v>
      </c>
      <c r="AE96" s="25" t="e">
        <f t="shared" si="150"/>
        <v>#DIV/0!</v>
      </c>
      <c r="AF96" s="11">
        <f t="shared" si="151"/>
        <v>0</v>
      </c>
      <c r="AG96" s="65">
        <f t="shared" si="152"/>
        <v>0</v>
      </c>
      <c r="AH96" s="65">
        <f t="shared" si="153"/>
        <v>0</v>
      </c>
      <c r="AI96" s="26">
        <f t="shared" si="154"/>
        <v>0.9</v>
      </c>
      <c r="AJ96" s="26">
        <f t="shared" si="155"/>
        <v>0</v>
      </c>
      <c r="AK96" s="26">
        <f t="shared" si="156"/>
        <v>0</v>
      </c>
      <c r="AL96" s="26">
        <f t="shared" si="157"/>
        <v>0</v>
      </c>
      <c r="AM96" s="26">
        <f t="shared" si="158"/>
        <v>0</v>
      </c>
      <c r="AN96" s="27">
        <f t="shared" si="159"/>
        <v>0.9</v>
      </c>
      <c r="AO96" s="22">
        <f t="shared" si="160"/>
        <v>0</v>
      </c>
      <c r="AP96" s="22">
        <f t="shared" si="161"/>
        <v>0</v>
      </c>
      <c r="AQ96" s="22">
        <f t="shared" si="162"/>
        <v>0</v>
      </c>
      <c r="AR96" s="22">
        <f t="shared" si="163"/>
        <v>0</v>
      </c>
      <c r="AS96" s="22">
        <f t="shared" si="164"/>
        <v>0</v>
      </c>
      <c r="AT96" s="22">
        <f t="shared" si="165"/>
        <v>0</v>
      </c>
      <c r="AU96" s="22">
        <f t="shared" si="166"/>
        <v>-192</v>
      </c>
      <c r="AV96" s="11">
        <f t="shared" si="167"/>
        <v>0</v>
      </c>
      <c r="AW96" s="11">
        <f t="shared" si="168"/>
        <v>0</v>
      </c>
      <c r="AX96" s="11">
        <f t="shared" si="169"/>
        <v>0</v>
      </c>
      <c r="AY96" s="11">
        <f t="shared" si="170"/>
        <v>0</v>
      </c>
      <c r="AZ96" s="11">
        <f t="shared" si="171"/>
        <v>0</v>
      </c>
      <c r="BA96" s="11">
        <f t="shared" si="172"/>
        <v>0</v>
      </c>
      <c r="BB96" s="12">
        <f t="shared" si="173"/>
        <v>0</v>
      </c>
      <c r="BC96" s="11">
        <f t="shared" si="174"/>
        <v>0</v>
      </c>
      <c r="BD96" s="11">
        <f t="shared" si="175"/>
        <v>0</v>
      </c>
      <c r="BE96" s="11">
        <f t="shared" si="176"/>
        <v>0</v>
      </c>
      <c r="BF96" s="22">
        <f t="shared" si="177"/>
        <v>0</v>
      </c>
      <c r="BG96" s="22">
        <f t="shared" si="178"/>
        <v>0</v>
      </c>
      <c r="BH96" s="22">
        <f t="shared" si="179"/>
        <v>0</v>
      </c>
      <c r="BI96" s="22">
        <f t="shared" si="180"/>
        <v>0</v>
      </c>
      <c r="BJ96" s="22">
        <f t="shared" si="181"/>
        <v>0</v>
      </c>
      <c r="BK96" s="22">
        <f t="shared" si="182"/>
        <v>0</v>
      </c>
      <c r="BL96" s="22">
        <f t="shared" si="197"/>
        <v>0</v>
      </c>
      <c r="BM96" s="22">
        <f t="shared" si="126"/>
        <v>0</v>
      </c>
      <c r="BN96" s="22">
        <f t="shared" si="183"/>
        <v>0</v>
      </c>
      <c r="BO96" s="22">
        <f t="shared" si="184"/>
        <v>0</v>
      </c>
      <c r="BP96" s="22">
        <f t="shared" si="185"/>
        <v>0</v>
      </c>
      <c r="BQ96" s="22">
        <f t="shared" si="186"/>
        <v>0</v>
      </c>
      <c r="BR96" s="22">
        <f t="shared" si="187"/>
        <v>0</v>
      </c>
      <c r="BS96" s="66" t="e">
        <f>VLOOKUP(V96,'AMS Tabelle Pauschalsätze'!A86:L185,8,TRUE)</f>
        <v>#N/A</v>
      </c>
      <c r="BT96" s="66" t="e">
        <f>VLOOKUP(V96,'AMS Tabelle Pauschalsätze'!A86:L185,7,TRUE)</f>
        <v>#N/A</v>
      </c>
      <c r="BU96" s="73" t="e">
        <f t="shared" si="188"/>
        <v>#N/A</v>
      </c>
      <c r="BV96" s="73" t="e">
        <f t="shared" si="189"/>
        <v>#N/A</v>
      </c>
      <c r="BW96" s="73" t="e">
        <f>VLOOKUP(V96,'AMS Tabelle Pauschalsätze'!A86:L185,10,TRUE)</f>
        <v>#N/A</v>
      </c>
      <c r="BX96" s="11">
        <f t="shared" si="127"/>
        <v>0</v>
      </c>
      <c r="BY96" s="65" t="e">
        <f t="shared" si="128"/>
        <v>#DIV/0!</v>
      </c>
      <c r="BZ96" s="73" t="e">
        <f t="shared" si="190"/>
        <v>#N/A</v>
      </c>
      <c r="CA96" s="110" t="e">
        <f t="shared" si="129"/>
        <v>#N/A</v>
      </c>
      <c r="CB96" s="22"/>
      <c r="CC96" s="28" t="e">
        <f t="shared" si="130"/>
        <v>#DIV/0!</v>
      </c>
      <c r="CD96" s="28" t="e">
        <f t="shared" si="191"/>
        <v>#N/A</v>
      </c>
      <c r="CE96" s="28" t="e">
        <f t="shared" si="192"/>
        <v>#DIV/0!</v>
      </c>
      <c r="CF96" s="11"/>
      <c r="CG96" s="22" t="e">
        <f t="shared" si="193"/>
        <v>#N/A</v>
      </c>
      <c r="CH96" s="22" t="e">
        <f t="shared" si="194"/>
        <v>#N/A</v>
      </c>
      <c r="CI96" s="22" t="e">
        <f t="shared" si="195"/>
        <v>#N/A</v>
      </c>
    </row>
    <row r="97" spans="1:87" x14ac:dyDescent="0.25">
      <c r="A97" s="11">
        <v>84</v>
      </c>
      <c r="B97" s="37"/>
      <c r="C97" s="37"/>
      <c r="D97" s="38"/>
      <c r="E97" s="109"/>
      <c r="F97" s="109"/>
      <c r="G97" s="109"/>
      <c r="H97" s="131" t="e">
        <f t="shared" si="131"/>
        <v>#DIV/0!</v>
      </c>
      <c r="I97" s="20"/>
      <c r="J97" s="93">
        <f t="shared" si="132"/>
        <v>0</v>
      </c>
      <c r="K97" s="31" t="e">
        <f t="shared" si="133"/>
        <v>#N/A</v>
      </c>
      <c r="L97" s="101" t="e">
        <f t="shared" si="134"/>
        <v>#N/A</v>
      </c>
      <c r="M97" s="32" t="e">
        <f t="shared" si="135"/>
        <v>#N/A</v>
      </c>
      <c r="N97" s="31" t="e">
        <f t="shared" si="136"/>
        <v>#N/A</v>
      </c>
      <c r="O97" s="33"/>
      <c r="P97" s="31">
        <f t="shared" si="137"/>
        <v>0</v>
      </c>
      <c r="Q97" s="31">
        <f t="shared" si="138"/>
        <v>0</v>
      </c>
      <c r="R97" s="34" t="e">
        <f t="shared" si="139"/>
        <v>#DIV/0!</v>
      </c>
      <c r="S97" s="34" t="e">
        <f t="shared" si="140"/>
        <v>#N/A</v>
      </c>
      <c r="T97" s="31" t="e">
        <f t="shared" si="141"/>
        <v>#DIV/0!</v>
      </c>
      <c r="U97" s="21"/>
      <c r="V97" s="21">
        <f t="shared" si="196"/>
        <v>0</v>
      </c>
      <c r="W97" s="11">
        <f t="shared" si="142"/>
        <v>0</v>
      </c>
      <c r="X97" s="11">
        <f t="shared" si="143"/>
        <v>0</v>
      </c>
      <c r="Y97" s="11">
        <f t="shared" si="144"/>
        <v>0</v>
      </c>
      <c r="Z97" s="22">
        <f t="shared" si="145"/>
        <v>0</v>
      </c>
      <c r="AA97" s="23">
        <f t="shared" si="146"/>
        <v>0</v>
      </c>
      <c r="AB97" s="24">
        <f t="shared" si="147"/>
        <v>0</v>
      </c>
      <c r="AC97" s="23">
        <f t="shared" si="148"/>
        <v>0</v>
      </c>
      <c r="AD97" s="25" t="e">
        <f t="shared" si="149"/>
        <v>#DIV/0!</v>
      </c>
      <c r="AE97" s="25" t="e">
        <f t="shared" si="150"/>
        <v>#DIV/0!</v>
      </c>
      <c r="AF97" s="11">
        <f t="shared" si="151"/>
        <v>0</v>
      </c>
      <c r="AG97" s="65">
        <f t="shared" si="152"/>
        <v>0</v>
      </c>
      <c r="AH97" s="65">
        <f t="shared" si="153"/>
        <v>0</v>
      </c>
      <c r="AI97" s="26">
        <f t="shared" si="154"/>
        <v>0.9</v>
      </c>
      <c r="AJ97" s="26">
        <f t="shared" si="155"/>
        <v>0</v>
      </c>
      <c r="AK97" s="26">
        <f t="shared" si="156"/>
        <v>0</v>
      </c>
      <c r="AL97" s="26">
        <f t="shared" si="157"/>
        <v>0</v>
      </c>
      <c r="AM97" s="26">
        <f t="shared" si="158"/>
        <v>0</v>
      </c>
      <c r="AN97" s="27">
        <f t="shared" si="159"/>
        <v>0.9</v>
      </c>
      <c r="AO97" s="22">
        <f t="shared" si="160"/>
        <v>0</v>
      </c>
      <c r="AP97" s="22">
        <f t="shared" si="161"/>
        <v>0</v>
      </c>
      <c r="AQ97" s="22">
        <f t="shared" si="162"/>
        <v>0</v>
      </c>
      <c r="AR97" s="22">
        <f t="shared" si="163"/>
        <v>0</v>
      </c>
      <c r="AS97" s="22">
        <f t="shared" si="164"/>
        <v>0</v>
      </c>
      <c r="AT97" s="22">
        <f t="shared" si="165"/>
        <v>0</v>
      </c>
      <c r="AU97" s="22">
        <f t="shared" si="166"/>
        <v>-192</v>
      </c>
      <c r="AV97" s="11">
        <f t="shared" si="167"/>
        <v>0</v>
      </c>
      <c r="AW97" s="11">
        <f t="shared" si="168"/>
        <v>0</v>
      </c>
      <c r="AX97" s="11">
        <f t="shared" si="169"/>
        <v>0</v>
      </c>
      <c r="AY97" s="11">
        <f t="shared" si="170"/>
        <v>0</v>
      </c>
      <c r="AZ97" s="11">
        <f t="shared" si="171"/>
        <v>0</v>
      </c>
      <c r="BA97" s="11">
        <f t="shared" si="172"/>
        <v>0</v>
      </c>
      <c r="BB97" s="12">
        <f t="shared" si="173"/>
        <v>0</v>
      </c>
      <c r="BC97" s="11">
        <f t="shared" si="174"/>
        <v>0</v>
      </c>
      <c r="BD97" s="11">
        <f t="shared" si="175"/>
        <v>0</v>
      </c>
      <c r="BE97" s="11">
        <f t="shared" si="176"/>
        <v>0</v>
      </c>
      <c r="BF97" s="22">
        <f t="shared" si="177"/>
        <v>0</v>
      </c>
      <c r="BG97" s="22">
        <f t="shared" si="178"/>
        <v>0</v>
      </c>
      <c r="BH97" s="22">
        <f t="shared" si="179"/>
        <v>0</v>
      </c>
      <c r="BI97" s="22">
        <f t="shared" si="180"/>
        <v>0</v>
      </c>
      <c r="BJ97" s="22">
        <f t="shared" si="181"/>
        <v>0</v>
      </c>
      <c r="BK97" s="22">
        <f t="shared" si="182"/>
        <v>0</v>
      </c>
      <c r="BL97" s="22">
        <f t="shared" si="197"/>
        <v>0</v>
      </c>
      <c r="BM97" s="22">
        <f t="shared" si="126"/>
        <v>0</v>
      </c>
      <c r="BN97" s="22">
        <f t="shared" si="183"/>
        <v>0</v>
      </c>
      <c r="BO97" s="22">
        <f t="shared" si="184"/>
        <v>0</v>
      </c>
      <c r="BP97" s="22">
        <f t="shared" si="185"/>
        <v>0</v>
      </c>
      <c r="BQ97" s="22">
        <f t="shared" si="186"/>
        <v>0</v>
      </c>
      <c r="BR97" s="22">
        <f t="shared" si="187"/>
        <v>0</v>
      </c>
      <c r="BS97" s="66" t="e">
        <f>VLOOKUP(V97,'AMS Tabelle Pauschalsätze'!A87:L186,8,TRUE)</f>
        <v>#N/A</v>
      </c>
      <c r="BT97" s="66" t="e">
        <f>VLOOKUP(V97,'AMS Tabelle Pauschalsätze'!A87:L186,7,TRUE)</f>
        <v>#N/A</v>
      </c>
      <c r="BU97" s="73" t="e">
        <f t="shared" si="188"/>
        <v>#N/A</v>
      </c>
      <c r="BV97" s="73" t="e">
        <f t="shared" si="189"/>
        <v>#N/A</v>
      </c>
      <c r="BW97" s="73" t="e">
        <f>VLOOKUP(V97,'AMS Tabelle Pauschalsätze'!A87:L186,10,TRUE)</f>
        <v>#N/A</v>
      </c>
      <c r="BX97" s="11">
        <f t="shared" si="127"/>
        <v>0</v>
      </c>
      <c r="BY97" s="65" t="e">
        <f t="shared" si="128"/>
        <v>#DIV/0!</v>
      </c>
      <c r="BZ97" s="73" t="e">
        <f t="shared" si="190"/>
        <v>#N/A</v>
      </c>
      <c r="CA97" s="110" t="e">
        <f t="shared" si="129"/>
        <v>#N/A</v>
      </c>
      <c r="CB97" s="22"/>
      <c r="CC97" s="28" t="e">
        <f t="shared" si="130"/>
        <v>#DIV/0!</v>
      </c>
      <c r="CD97" s="28" t="e">
        <f t="shared" si="191"/>
        <v>#N/A</v>
      </c>
      <c r="CE97" s="28" t="e">
        <f t="shared" si="192"/>
        <v>#DIV/0!</v>
      </c>
      <c r="CF97" s="11"/>
      <c r="CG97" s="22" t="e">
        <f t="shared" si="193"/>
        <v>#N/A</v>
      </c>
      <c r="CH97" s="22" t="e">
        <f t="shared" si="194"/>
        <v>#N/A</v>
      </c>
      <c r="CI97" s="22" t="e">
        <f t="shared" si="195"/>
        <v>#N/A</v>
      </c>
    </row>
    <row r="98" spans="1:87" x14ac:dyDescent="0.25">
      <c r="A98" s="11">
        <v>85</v>
      </c>
      <c r="B98" s="37"/>
      <c r="C98" s="37"/>
      <c r="D98" s="38"/>
      <c r="E98" s="109"/>
      <c r="F98" s="109"/>
      <c r="G98" s="109"/>
      <c r="H98" s="131" t="e">
        <f t="shared" si="131"/>
        <v>#DIV/0!</v>
      </c>
      <c r="I98" s="20"/>
      <c r="J98" s="93">
        <f t="shared" si="132"/>
        <v>0</v>
      </c>
      <c r="K98" s="31" t="e">
        <f t="shared" si="133"/>
        <v>#N/A</v>
      </c>
      <c r="L98" s="101" t="e">
        <f t="shared" si="134"/>
        <v>#N/A</v>
      </c>
      <c r="M98" s="32" t="e">
        <f t="shared" si="135"/>
        <v>#N/A</v>
      </c>
      <c r="N98" s="31" t="e">
        <f t="shared" si="136"/>
        <v>#N/A</v>
      </c>
      <c r="O98" s="33"/>
      <c r="P98" s="31">
        <f t="shared" si="137"/>
        <v>0</v>
      </c>
      <c r="Q98" s="31">
        <f t="shared" si="138"/>
        <v>0</v>
      </c>
      <c r="R98" s="34" t="e">
        <f t="shared" si="139"/>
        <v>#DIV/0!</v>
      </c>
      <c r="S98" s="34" t="e">
        <f t="shared" si="140"/>
        <v>#N/A</v>
      </c>
      <c r="T98" s="31" t="e">
        <f t="shared" si="141"/>
        <v>#DIV/0!</v>
      </c>
      <c r="U98" s="21"/>
      <c r="V98" s="21">
        <f t="shared" si="196"/>
        <v>0</v>
      </c>
      <c r="W98" s="11">
        <f t="shared" si="142"/>
        <v>0</v>
      </c>
      <c r="X98" s="11">
        <f t="shared" si="143"/>
        <v>0</v>
      </c>
      <c r="Y98" s="11">
        <f t="shared" si="144"/>
        <v>0</v>
      </c>
      <c r="Z98" s="22">
        <f t="shared" si="145"/>
        <v>0</v>
      </c>
      <c r="AA98" s="23">
        <f t="shared" si="146"/>
        <v>0</v>
      </c>
      <c r="AB98" s="24">
        <f t="shared" si="147"/>
        <v>0</v>
      </c>
      <c r="AC98" s="23">
        <f t="shared" si="148"/>
        <v>0</v>
      </c>
      <c r="AD98" s="25" t="e">
        <f t="shared" si="149"/>
        <v>#DIV/0!</v>
      </c>
      <c r="AE98" s="25" t="e">
        <f t="shared" si="150"/>
        <v>#DIV/0!</v>
      </c>
      <c r="AF98" s="11">
        <f t="shared" si="151"/>
        <v>0</v>
      </c>
      <c r="AG98" s="65">
        <f t="shared" si="152"/>
        <v>0</v>
      </c>
      <c r="AH98" s="65">
        <f t="shared" si="153"/>
        <v>0</v>
      </c>
      <c r="AI98" s="26">
        <f t="shared" si="154"/>
        <v>0.9</v>
      </c>
      <c r="AJ98" s="26">
        <f t="shared" si="155"/>
        <v>0</v>
      </c>
      <c r="AK98" s="26">
        <f t="shared" si="156"/>
        <v>0</v>
      </c>
      <c r="AL98" s="26">
        <f t="shared" si="157"/>
        <v>0</v>
      </c>
      <c r="AM98" s="26">
        <f t="shared" si="158"/>
        <v>0</v>
      </c>
      <c r="AN98" s="27">
        <f t="shared" si="159"/>
        <v>0.9</v>
      </c>
      <c r="AO98" s="22">
        <f t="shared" si="160"/>
        <v>0</v>
      </c>
      <c r="AP98" s="22">
        <f t="shared" si="161"/>
        <v>0</v>
      </c>
      <c r="AQ98" s="22">
        <f t="shared" si="162"/>
        <v>0</v>
      </c>
      <c r="AR98" s="22">
        <f t="shared" si="163"/>
        <v>0</v>
      </c>
      <c r="AS98" s="22">
        <f t="shared" si="164"/>
        <v>0</v>
      </c>
      <c r="AT98" s="22">
        <f t="shared" si="165"/>
        <v>0</v>
      </c>
      <c r="AU98" s="22">
        <f t="shared" si="166"/>
        <v>-192</v>
      </c>
      <c r="AV98" s="11">
        <f t="shared" si="167"/>
        <v>0</v>
      </c>
      <c r="AW98" s="11">
        <f t="shared" si="168"/>
        <v>0</v>
      </c>
      <c r="AX98" s="11">
        <f t="shared" si="169"/>
        <v>0</v>
      </c>
      <c r="AY98" s="11">
        <f t="shared" si="170"/>
        <v>0</v>
      </c>
      <c r="AZ98" s="11">
        <f t="shared" si="171"/>
        <v>0</v>
      </c>
      <c r="BA98" s="11">
        <f t="shared" si="172"/>
        <v>0</v>
      </c>
      <c r="BB98" s="12">
        <f t="shared" si="173"/>
        <v>0</v>
      </c>
      <c r="BC98" s="11">
        <f t="shared" si="174"/>
        <v>0</v>
      </c>
      <c r="BD98" s="11">
        <f t="shared" si="175"/>
        <v>0</v>
      </c>
      <c r="BE98" s="11">
        <f t="shared" si="176"/>
        <v>0</v>
      </c>
      <c r="BF98" s="22">
        <f t="shared" si="177"/>
        <v>0</v>
      </c>
      <c r="BG98" s="22">
        <f t="shared" si="178"/>
        <v>0</v>
      </c>
      <c r="BH98" s="22">
        <f t="shared" si="179"/>
        <v>0</v>
      </c>
      <c r="BI98" s="22">
        <f t="shared" si="180"/>
        <v>0</v>
      </c>
      <c r="BJ98" s="22">
        <f t="shared" si="181"/>
        <v>0</v>
      </c>
      <c r="BK98" s="22">
        <f t="shared" si="182"/>
        <v>0</v>
      </c>
      <c r="BL98" s="22">
        <f t="shared" si="197"/>
        <v>0</v>
      </c>
      <c r="BM98" s="22">
        <f t="shared" si="126"/>
        <v>0</v>
      </c>
      <c r="BN98" s="22">
        <f t="shared" si="183"/>
        <v>0</v>
      </c>
      <c r="BO98" s="22">
        <f t="shared" si="184"/>
        <v>0</v>
      </c>
      <c r="BP98" s="22">
        <f t="shared" si="185"/>
        <v>0</v>
      </c>
      <c r="BQ98" s="22">
        <f t="shared" si="186"/>
        <v>0</v>
      </c>
      <c r="BR98" s="22">
        <f t="shared" si="187"/>
        <v>0</v>
      </c>
      <c r="BS98" s="66" t="e">
        <f>VLOOKUP(V98,'AMS Tabelle Pauschalsätze'!A88:L187,8,TRUE)</f>
        <v>#N/A</v>
      </c>
      <c r="BT98" s="66" t="e">
        <f>VLOOKUP(V98,'AMS Tabelle Pauschalsätze'!A88:L187,7,TRUE)</f>
        <v>#N/A</v>
      </c>
      <c r="BU98" s="73" t="e">
        <f t="shared" si="188"/>
        <v>#N/A</v>
      </c>
      <c r="BV98" s="73" t="e">
        <f t="shared" si="189"/>
        <v>#N/A</v>
      </c>
      <c r="BW98" s="73" t="e">
        <f>VLOOKUP(V98,'AMS Tabelle Pauschalsätze'!A88:L187,10,TRUE)</f>
        <v>#N/A</v>
      </c>
      <c r="BX98" s="11">
        <f t="shared" si="127"/>
        <v>0</v>
      </c>
      <c r="BY98" s="65" t="e">
        <f t="shared" si="128"/>
        <v>#DIV/0!</v>
      </c>
      <c r="BZ98" s="73" t="e">
        <f t="shared" si="190"/>
        <v>#N/A</v>
      </c>
      <c r="CA98" s="110" t="e">
        <f t="shared" si="129"/>
        <v>#N/A</v>
      </c>
      <c r="CB98" s="22"/>
      <c r="CC98" s="28" t="e">
        <f t="shared" si="130"/>
        <v>#DIV/0!</v>
      </c>
      <c r="CD98" s="28" t="e">
        <f t="shared" si="191"/>
        <v>#N/A</v>
      </c>
      <c r="CE98" s="28" t="e">
        <f t="shared" si="192"/>
        <v>#DIV/0!</v>
      </c>
      <c r="CF98" s="11"/>
      <c r="CG98" s="22" t="e">
        <f t="shared" si="193"/>
        <v>#N/A</v>
      </c>
      <c r="CH98" s="22" t="e">
        <f t="shared" si="194"/>
        <v>#N/A</v>
      </c>
      <c r="CI98" s="22" t="e">
        <f t="shared" si="195"/>
        <v>#N/A</v>
      </c>
    </row>
    <row r="99" spans="1:87" x14ac:dyDescent="0.25">
      <c r="A99" s="11">
        <v>86</v>
      </c>
      <c r="B99" s="37"/>
      <c r="C99" s="37"/>
      <c r="D99" s="38"/>
      <c r="E99" s="109"/>
      <c r="F99" s="109"/>
      <c r="G99" s="109"/>
      <c r="H99" s="131" t="e">
        <f t="shared" si="131"/>
        <v>#DIV/0!</v>
      </c>
      <c r="I99" s="20"/>
      <c r="J99" s="93">
        <f t="shared" si="132"/>
        <v>0</v>
      </c>
      <c r="K99" s="31" t="e">
        <f t="shared" si="133"/>
        <v>#N/A</v>
      </c>
      <c r="L99" s="101" t="e">
        <f t="shared" si="134"/>
        <v>#N/A</v>
      </c>
      <c r="M99" s="32" t="e">
        <f t="shared" si="135"/>
        <v>#N/A</v>
      </c>
      <c r="N99" s="31" t="e">
        <f t="shared" si="136"/>
        <v>#N/A</v>
      </c>
      <c r="O99" s="33"/>
      <c r="P99" s="31">
        <f t="shared" si="137"/>
        <v>0</v>
      </c>
      <c r="Q99" s="31">
        <f t="shared" si="138"/>
        <v>0</v>
      </c>
      <c r="R99" s="34" t="e">
        <f t="shared" si="139"/>
        <v>#DIV/0!</v>
      </c>
      <c r="S99" s="34" t="e">
        <f t="shared" si="140"/>
        <v>#N/A</v>
      </c>
      <c r="T99" s="31" t="e">
        <f t="shared" si="141"/>
        <v>#DIV/0!</v>
      </c>
      <c r="U99" s="21"/>
      <c r="V99" s="21">
        <f t="shared" si="196"/>
        <v>0</v>
      </c>
      <c r="W99" s="11">
        <f t="shared" si="142"/>
        <v>0</v>
      </c>
      <c r="X99" s="11">
        <f t="shared" si="143"/>
        <v>0</v>
      </c>
      <c r="Y99" s="11">
        <f t="shared" si="144"/>
        <v>0</v>
      </c>
      <c r="Z99" s="22">
        <f t="shared" si="145"/>
        <v>0</v>
      </c>
      <c r="AA99" s="23">
        <f t="shared" si="146"/>
        <v>0</v>
      </c>
      <c r="AB99" s="24">
        <f t="shared" si="147"/>
        <v>0</v>
      </c>
      <c r="AC99" s="23">
        <f t="shared" si="148"/>
        <v>0</v>
      </c>
      <c r="AD99" s="25" t="e">
        <f t="shared" si="149"/>
        <v>#DIV/0!</v>
      </c>
      <c r="AE99" s="25" t="e">
        <f t="shared" si="150"/>
        <v>#DIV/0!</v>
      </c>
      <c r="AF99" s="11">
        <f t="shared" si="151"/>
        <v>0</v>
      </c>
      <c r="AG99" s="65">
        <f t="shared" si="152"/>
        <v>0</v>
      </c>
      <c r="AH99" s="65">
        <f t="shared" si="153"/>
        <v>0</v>
      </c>
      <c r="AI99" s="26">
        <f t="shared" si="154"/>
        <v>0.9</v>
      </c>
      <c r="AJ99" s="26">
        <f t="shared" si="155"/>
        <v>0</v>
      </c>
      <c r="AK99" s="26">
        <f t="shared" si="156"/>
        <v>0</v>
      </c>
      <c r="AL99" s="26">
        <f t="shared" si="157"/>
        <v>0</v>
      </c>
      <c r="AM99" s="26">
        <f t="shared" si="158"/>
        <v>0</v>
      </c>
      <c r="AN99" s="27">
        <f t="shared" si="159"/>
        <v>0.9</v>
      </c>
      <c r="AO99" s="22">
        <f t="shared" si="160"/>
        <v>0</v>
      </c>
      <c r="AP99" s="22">
        <f t="shared" si="161"/>
        <v>0</v>
      </c>
      <c r="AQ99" s="22">
        <f t="shared" si="162"/>
        <v>0</v>
      </c>
      <c r="AR99" s="22">
        <f t="shared" si="163"/>
        <v>0</v>
      </c>
      <c r="AS99" s="22">
        <f t="shared" si="164"/>
        <v>0</v>
      </c>
      <c r="AT99" s="22">
        <f t="shared" si="165"/>
        <v>0</v>
      </c>
      <c r="AU99" s="22">
        <f t="shared" si="166"/>
        <v>-192</v>
      </c>
      <c r="AV99" s="11">
        <f t="shared" si="167"/>
        <v>0</v>
      </c>
      <c r="AW99" s="11">
        <f t="shared" si="168"/>
        <v>0</v>
      </c>
      <c r="AX99" s="11">
        <f t="shared" si="169"/>
        <v>0</v>
      </c>
      <c r="AY99" s="11">
        <f t="shared" si="170"/>
        <v>0</v>
      </c>
      <c r="AZ99" s="11">
        <f t="shared" si="171"/>
        <v>0</v>
      </c>
      <c r="BA99" s="11">
        <f t="shared" si="172"/>
        <v>0</v>
      </c>
      <c r="BB99" s="12">
        <f t="shared" si="173"/>
        <v>0</v>
      </c>
      <c r="BC99" s="11">
        <f t="shared" si="174"/>
        <v>0</v>
      </c>
      <c r="BD99" s="11">
        <f t="shared" si="175"/>
        <v>0</v>
      </c>
      <c r="BE99" s="11">
        <f t="shared" si="176"/>
        <v>0</v>
      </c>
      <c r="BF99" s="22">
        <f t="shared" si="177"/>
        <v>0</v>
      </c>
      <c r="BG99" s="22">
        <f t="shared" si="178"/>
        <v>0</v>
      </c>
      <c r="BH99" s="22">
        <f t="shared" si="179"/>
        <v>0</v>
      </c>
      <c r="BI99" s="22">
        <f t="shared" si="180"/>
        <v>0</v>
      </c>
      <c r="BJ99" s="22">
        <f t="shared" si="181"/>
        <v>0</v>
      </c>
      <c r="BK99" s="22">
        <f t="shared" si="182"/>
        <v>0</v>
      </c>
      <c r="BL99" s="22">
        <f t="shared" si="197"/>
        <v>0</v>
      </c>
      <c r="BM99" s="22">
        <f t="shared" si="126"/>
        <v>0</v>
      </c>
      <c r="BN99" s="22">
        <f t="shared" si="183"/>
        <v>0</v>
      </c>
      <c r="BO99" s="22">
        <f t="shared" si="184"/>
        <v>0</v>
      </c>
      <c r="BP99" s="22">
        <f t="shared" si="185"/>
        <v>0</v>
      </c>
      <c r="BQ99" s="22">
        <f t="shared" si="186"/>
        <v>0</v>
      </c>
      <c r="BR99" s="22">
        <f t="shared" si="187"/>
        <v>0</v>
      </c>
      <c r="BS99" s="66" t="e">
        <f>VLOOKUP(V99,'AMS Tabelle Pauschalsätze'!A89:L188,8,TRUE)</f>
        <v>#N/A</v>
      </c>
      <c r="BT99" s="66" t="e">
        <f>VLOOKUP(V99,'AMS Tabelle Pauschalsätze'!A89:L188,7,TRUE)</f>
        <v>#N/A</v>
      </c>
      <c r="BU99" s="73" t="e">
        <f t="shared" si="188"/>
        <v>#N/A</v>
      </c>
      <c r="BV99" s="73" t="e">
        <f t="shared" si="189"/>
        <v>#N/A</v>
      </c>
      <c r="BW99" s="73" t="e">
        <f>VLOOKUP(V99,'AMS Tabelle Pauschalsätze'!A89:L188,10,TRUE)</f>
        <v>#N/A</v>
      </c>
      <c r="BX99" s="11">
        <f t="shared" si="127"/>
        <v>0</v>
      </c>
      <c r="BY99" s="65" t="e">
        <f t="shared" si="128"/>
        <v>#DIV/0!</v>
      </c>
      <c r="BZ99" s="73" t="e">
        <f t="shared" si="190"/>
        <v>#N/A</v>
      </c>
      <c r="CA99" s="110" t="e">
        <f t="shared" si="129"/>
        <v>#N/A</v>
      </c>
      <c r="CB99" s="22"/>
      <c r="CC99" s="28" t="e">
        <f t="shared" si="130"/>
        <v>#DIV/0!</v>
      </c>
      <c r="CD99" s="28" t="e">
        <f t="shared" si="191"/>
        <v>#N/A</v>
      </c>
      <c r="CE99" s="28" t="e">
        <f t="shared" si="192"/>
        <v>#DIV/0!</v>
      </c>
      <c r="CF99" s="11"/>
      <c r="CG99" s="22" t="e">
        <f t="shared" si="193"/>
        <v>#N/A</v>
      </c>
      <c r="CH99" s="22" t="e">
        <f t="shared" si="194"/>
        <v>#N/A</v>
      </c>
      <c r="CI99" s="22" t="e">
        <f t="shared" si="195"/>
        <v>#N/A</v>
      </c>
    </row>
    <row r="100" spans="1:87" x14ac:dyDescent="0.25">
      <c r="A100" s="11">
        <v>87</v>
      </c>
      <c r="B100" s="37"/>
      <c r="C100" s="37"/>
      <c r="D100" s="38"/>
      <c r="E100" s="109"/>
      <c r="F100" s="109"/>
      <c r="G100" s="109"/>
      <c r="H100" s="131" t="e">
        <f t="shared" si="131"/>
        <v>#DIV/0!</v>
      </c>
      <c r="I100" s="20"/>
      <c r="J100" s="93">
        <f t="shared" si="132"/>
        <v>0</v>
      </c>
      <c r="K100" s="31" t="e">
        <f t="shared" si="133"/>
        <v>#N/A</v>
      </c>
      <c r="L100" s="101" t="e">
        <f t="shared" si="134"/>
        <v>#N/A</v>
      </c>
      <c r="M100" s="32" t="e">
        <f t="shared" si="135"/>
        <v>#N/A</v>
      </c>
      <c r="N100" s="31" t="e">
        <f t="shared" si="136"/>
        <v>#N/A</v>
      </c>
      <c r="O100" s="33"/>
      <c r="P100" s="31">
        <f t="shared" si="137"/>
        <v>0</v>
      </c>
      <c r="Q100" s="31">
        <f t="shared" si="138"/>
        <v>0</v>
      </c>
      <c r="R100" s="34" t="e">
        <f t="shared" si="139"/>
        <v>#DIV/0!</v>
      </c>
      <c r="S100" s="34" t="e">
        <f t="shared" si="140"/>
        <v>#N/A</v>
      </c>
      <c r="T100" s="31" t="e">
        <f t="shared" si="141"/>
        <v>#DIV/0!</v>
      </c>
      <c r="U100" s="21"/>
      <c r="V100" s="21">
        <f t="shared" si="196"/>
        <v>0</v>
      </c>
      <c r="W100" s="11">
        <f t="shared" si="142"/>
        <v>0</v>
      </c>
      <c r="X100" s="11">
        <f t="shared" si="143"/>
        <v>0</v>
      </c>
      <c r="Y100" s="11">
        <f t="shared" si="144"/>
        <v>0</v>
      </c>
      <c r="Z100" s="22">
        <f t="shared" si="145"/>
        <v>0</v>
      </c>
      <c r="AA100" s="23">
        <f t="shared" si="146"/>
        <v>0</v>
      </c>
      <c r="AB100" s="24">
        <f t="shared" si="147"/>
        <v>0</v>
      </c>
      <c r="AC100" s="23">
        <f t="shared" si="148"/>
        <v>0</v>
      </c>
      <c r="AD100" s="25" t="e">
        <f t="shared" si="149"/>
        <v>#DIV/0!</v>
      </c>
      <c r="AE100" s="25" t="e">
        <f t="shared" si="150"/>
        <v>#DIV/0!</v>
      </c>
      <c r="AF100" s="11">
        <f t="shared" si="151"/>
        <v>0</v>
      </c>
      <c r="AG100" s="65">
        <f t="shared" si="152"/>
        <v>0</v>
      </c>
      <c r="AH100" s="65">
        <f t="shared" si="153"/>
        <v>0</v>
      </c>
      <c r="AI100" s="26">
        <f t="shared" si="154"/>
        <v>0.9</v>
      </c>
      <c r="AJ100" s="26">
        <f t="shared" si="155"/>
        <v>0</v>
      </c>
      <c r="AK100" s="26">
        <f t="shared" si="156"/>
        <v>0</v>
      </c>
      <c r="AL100" s="26">
        <f t="shared" si="157"/>
        <v>0</v>
      </c>
      <c r="AM100" s="26">
        <f t="shared" si="158"/>
        <v>0</v>
      </c>
      <c r="AN100" s="27">
        <f t="shared" si="159"/>
        <v>0.9</v>
      </c>
      <c r="AO100" s="22">
        <f t="shared" si="160"/>
        <v>0</v>
      </c>
      <c r="AP100" s="22">
        <f t="shared" si="161"/>
        <v>0</v>
      </c>
      <c r="AQ100" s="22">
        <f t="shared" si="162"/>
        <v>0</v>
      </c>
      <c r="AR100" s="22">
        <f t="shared" si="163"/>
        <v>0</v>
      </c>
      <c r="AS100" s="22">
        <f t="shared" si="164"/>
        <v>0</v>
      </c>
      <c r="AT100" s="22">
        <f t="shared" si="165"/>
        <v>0</v>
      </c>
      <c r="AU100" s="22">
        <f t="shared" si="166"/>
        <v>-192</v>
      </c>
      <c r="AV100" s="11">
        <f t="shared" si="167"/>
        <v>0</v>
      </c>
      <c r="AW100" s="11">
        <f t="shared" si="168"/>
        <v>0</v>
      </c>
      <c r="AX100" s="11">
        <f t="shared" si="169"/>
        <v>0</v>
      </c>
      <c r="AY100" s="11">
        <f t="shared" si="170"/>
        <v>0</v>
      </c>
      <c r="AZ100" s="11">
        <f t="shared" si="171"/>
        <v>0</v>
      </c>
      <c r="BA100" s="11">
        <f t="shared" si="172"/>
        <v>0</v>
      </c>
      <c r="BB100" s="12">
        <f t="shared" si="173"/>
        <v>0</v>
      </c>
      <c r="BC100" s="11">
        <f t="shared" si="174"/>
        <v>0</v>
      </c>
      <c r="BD100" s="11">
        <f t="shared" si="175"/>
        <v>0</v>
      </c>
      <c r="BE100" s="11">
        <f t="shared" si="176"/>
        <v>0</v>
      </c>
      <c r="BF100" s="22">
        <f t="shared" si="177"/>
        <v>0</v>
      </c>
      <c r="BG100" s="22">
        <f t="shared" si="178"/>
        <v>0</v>
      </c>
      <c r="BH100" s="22">
        <f t="shared" si="179"/>
        <v>0</v>
      </c>
      <c r="BI100" s="22">
        <f t="shared" si="180"/>
        <v>0</v>
      </c>
      <c r="BJ100" s="22">
        <f t="shared" si="181"/>
        <v>0</v>
      </c>
      <c r="BK100" s="22">
        <f t="shared" si="182"/>
        <v>0</v>
      </c>
      <c r="BL100" s="22">
        <f t="shared" si="197"/>
        <v>0</v>
      </c>
      <c r="BM100" s="22">
        <f t="shared" si="126"/>
        <v>0</v>
      </c>
      <c r="BN100" s="22">
        <f t="shared" si="183"/>
        <v>0</v>
      </c>
      <c r="BO100" s="22">
        <f t="shared" si="184"/>
        <v>0</v>
      </c>
      <c r="BP100" s="22">
        <f t="shared" si="185"/>
        <v>0</v>
      </c>
      <c r="BQ100" s="22">
        <f t="shared" si="186"/>
        <v>0</v>
      </c>
      <c r="BR100" s="22">
        <f t="shared" si="187"/>
        <v>0</v>
      </c>
      <c r="BS100" s="66" t="e">
        <f>VLOOKUP(V100,'AMS Tabelle Pauschalsätze'!A90:L189,8,TRUE)</f>
        <v>#N/A</v>
      </c>
      <c r="BT100" s="66" t="e">
        <f>VLOOKUP(V100,'AMS Tabelle Pauschalsätze'!A90:L189,7,TRUE)</f>
        <v>#N/A</v>
      </c>
      <c r="BU100" s="73" t="e">
        <f t="shared" si="188"/>
        <v>#N/A</v>
      </c>
      <c r="BV100" s="73" t="e">
        <f t="shared" si="189"/>
        <v>#N/A</v>
      </c>
      <c r="BW100" s="73" t="e">
        <f>VLOOKUP(V100,'AMS Tabelle Pauschalsätze'!A90:L189,10,TRUE)</f>
        <v>#N/A</v>
      </c>
      <c r="BX100" s="11">
        <f t="shared" si="127"/>
        <v>0</v>
      </c>
      <c r="BY100" s="65" t="e">
        <f t="shared" si="128"/>
        <v>#DIV/0!</v>
      </c>
      <c r="BZ100" s="73" t="e">
        <f t="shared" si="190"/>
        <v>#N/A</v>
      </c>
      <c r="CA100" s="110" t="e">
        <f t="shared" si="129"/>
        <v>#N/A</v>
      </c>
      <c r="CB100" s="22"/>
      <c r="CC100" s="28" t="e">
        <f t="shared" si="130"/>
        <v>#DIV/0!</v>
      </c>
      <c r="CD100" s="28" t="e">
        <f t="shared" si="191"/>
        <v>#N/A</v>
      </c>
      <c r="CE100" s="28" t="e">
        <f t="shared" si="192"/>
        <v>#DIV/0!</v>
      </c>
      <c r="CF100" s="11"/>
      <c r="CG100" s="22" t="e">
        <f t="shared" si="193"/>
        <v>#N/A</v>
      </c>
      <c r="CH100" s="22" t="e">
        <f t="shared" si="194"/>
        <v>#N/A</v>
      </c>
      <c r="CI100" s="22" t="e">
        <f t="shared" si="195"/>
        <v>#N/A</v>
      </c>
    </row>
    <row r="101" spans="1:87" x14ac:dyDescent="0.25">
      <c r="A101" s="11">
        <v>88</v>
      </c>
      <c r="B101" s="37"/>
      <c r="C101" s="37"/>
      <c r="D101" s="38"/>
      <c r="E101" s="109"/>
      <c r="F101" s="109"/>
      <c r="G101" s="109"/>
      <c r="H101" s="131" t="e">
        <f t="shared" si="131"/>
        <v>#DIV/0!</v>
      </c>
      <c r="I101" s="20"/>
      <c r="J101" s="93">
        <f t="shared" si="132"/>
        <v>0</v>
      </c>
      <c r="K101" s="31" t="e">
        <f t="shared" si="133"/>
        <v>#N/A</v>
      </c>
      <c r="L101" s="101" t="e">
        <f t="shared" si="134"/>
        <v>#N/A</v>
      </c>
      <c r="M101" s="32" t="e">
        <f t="shared" si="135"/>
        <v>#N/A</v>
      </c>
      <c r="N101" s="31" t="e">
        <f t="shared" si="136"/>
        <v>#N/A</v>
      </c>
      <c r="O101" s="33"/>
      <c r="P101" s="31">
        <f t="shared" si="137"/>
        <v>0</v>
      </c>
      <c r="Q101" s="31">
        <f t="shared" si="138"/>
        <v>0</v>
      </c>
      <c r="R101" s="34" t="e">
        <f t="shared" si="139"/>
        <v>#DIV/0!</v>
      </c>
      <c r="S101" s="34" t="e">
        <f t="shared" si="140"/>
        <v>#N/A</v>
      </c>
      <c r="T101" s="31" t="e">
        <f t="shared" si="141"/>
        <v>#DIV/0!</v>
      </c>
      <c r="U101" s="21"/>
      <c r="V101" s="21">
        <f t="shared" si="196"/>
        <v>0</v>
      </c>
      <c r="W101" s="11">
        <f t="shared" si="142"/>
        <v>0</v>
      </c>
      <c r="X101" s="11">
        <f t="shared" si="143"/>
        <v>0</v>
      </c>
      <c r="Y101" s="11">
        <f t="shared" si="144"/>
        <v>0</v>
      </c>
      <c r="Z101" s="22">
        <f t="shared" si="145"/>
        <v>0</v>
      </c>
      <c r="AA101" s="23">
        <f t="shared" si="146"/>
        <v>0</v>
      </c>
      <c r="AB101" s="24">
        <f t="shared" si="147"/>
        <v>0</v>
      </c>
      <c r="AC101" s="23">
        <f t="shared" si="148"/>
        <v>0</v>
      </c>
      <c r="AD101" s="25" t="e">
        <f t="shared" si="149"/>
        <v>#DIV/0!</v>
      </c>
      <c r="AE101" s="25" t="e">
        <f t="shared" si="150"/>
        <v>#DIV/0!</v>
      </c>
      <c r="AF101" s="11">
        <f t="shared" si="151"/>
        <v>0</v>
      </c>
      <c r="AG101" s="65">
        <f t="shared" si="152"/>
        <v>0</v>
      </c>
      <c r="AH101" s="65">
        <f t="shared" si="153"/>
        <v>0</v>
      </c>
      <c r="AI101" s="26">
        <f t="shared" si="154"/>
        <v>0.9</v>
      </c>
      <c r="AJ101" s="26">
        <f t="shared" si="155"/>
        <v>0</v>
      </c>
      <c r="AK101" s="26">
        <f t="shared" si="156"/>
        <v>0</v>
      </c>
      <c r="AL101" s="26">
        <f t="shared" si="157"/>
        <v>0</v>
      </c>
      <c r="AM101" s="26">
        <f t="shared" si="158"/>
        <v>0</v>
      </c>
      <c r="AN101" s="27">
        <f t="shared" si="159"/>
        <v>0.9</v>
      </c>
      <c r="AO101" s="22">
        <f t="shared" si="160"/>
        <v>0</v>
      </c>
      <c r="AP101" s="22">
        <f t="shared" si="161"/>
        <v>0</v>
      </c>
      <c r="AQ101" s="22">
        <f t="shared" si="162"/>
        <v>0</v>
      </c>
      <c r="AR101" s="22">
        <f t="shared" si="163"/>
        <v>0</v>
      </c>
      <c r="AS101" s="22">
        <f t="shared" si="164"/>
        <v>0</v>
      </c>
      <c r="AT101" s="22">
        <f t="shared" si="165"/>
        <v>0</v>
      </c>
      <c r="AU101" s="22">
        <f t="shared" si="166"/>
        <v>-192</v>
      </c>
      <c r="AV101" s="11">
        <f t="shared" si="167"/>
        <v>0</v>
      </c>
      <c r="AW101" s="11">
        <f t="shared" si="168"/>
        <v>0</v>
      </c>
      <c r="AX101" s="11">
        <f t="shared" si="169"/>
        <v>0</v>
      </c>
      <c r="AY101" s="11">
        <f t="shared" si="170"/>
        <v>0</v>
      </c>
      <c r="AZ101" s="11">
        <f t="shared" si="171"/>
        <v>0</v>
      </c>
      <c r="BA101" s="11">
        <f t="shared" si="172"/>
        <v>0</v>
      </c>
      <c r="BB101" s="12">
        <f t="shared" si="173"/>
        <v>0</v>
      </c>
      <c r="BC101" s="11">
        <f t="shared" si="174"/>
        <v>0</v>
      </c>
      <c r="BD101" s="11">
        <f t="shared" si="175"/>
        <v>0</v>
      </c>
      <c r="BE101" s="11">
        <f t="shared" si="176"/>
        <v>0</v>
      </c>
      <c r="BF101" s="22">
        <f t="shared" si="177"/>
        <v>0</v>
      </c>
      <c r="BG101" s="22">
        <f t="shared" si="178"/>
        <v>0</v>
      </c>
      <c r="BH101" s="22">
        <f t="shared" si="179"/>
        <v>0</v>
      </c>
      <c r="BI101" s="22">
        <f t="shared" si="180"/>
        <v>0</v>
      </c>
      <c r="BJ101" s="22">
        <f t="shared" si="181"/>
        <v>0</v>
      </c>
      <c r="BK101" s="22">
        <f t="shared" si="182"/>
        <v>0</v>
      </c>
      <c r="BL101" s="22">
        <f t="shared" si="197"/>
        <v>0</v>
      </c>
      <c r="BM101" s="22">
        <f t="shared" si="126"/>
        <v>0</v>
      </c>
      <c r="BN101" s="22">
        <f t="shared" si="183"/>
        <v>0</v>
      </c>
      <c r="BO101" s="22">
        <f t="shared" si="184"/>
        <v>0</v>
      </c>
      <c r="BP101" s="22">
        <f t="shared" si="185"/>
        <v>0</v>
      </c>
      <c r="BQ101" s="22">
        <f t="shared" si="186"/>
        <v>0</v>
      </c>
      <c r="BR101" s="22">
        <f t="shared" si="187"/>
        <v>0</v>
      </c>
      <c r="BS101" s="66" t="e">
        <f>VLOOKUP(V101,'AMS Tabelle Pauschalsätze'!A91:L190,8,TRUE)</f>
        <v>#N/A</v>
      </c>
      <c r="BT101" s="66" t="e">
        <f>VLOOKUP(V101,'AMS Tabelle Pauschalsätze'!A91:L190,7,TRUE)</f>
        <v>#N/A</v>
      </c>
      <c r="BU101" s="73" t="e">
        <f t="shared" si="188"/>
        <v>#N/A</v>
      </c>
      <c r="BV101" s="73" t="e">
        <f t="shared" si="189"/>
        <v>#N/A</v>
      </c>
      <c r="BW101" s="73" t="e">
        <f>VLOOKUP(V101,'AMS Tabelle Pauschalsätze'!A91:L190,10,TRUE)</f>
        <v>#N/A</v>
      </c>
      <c r="BX101" s="11">
        <f t="shared" si="127"/>
        <v>0</v>
      </c>
      <c r="BY101" s="65" t="e">
        <f t="shared" si="128"/>
        <v>#DIV/0!</v>
      </c>
      <c r="BZ101" s="73" t="e">
        <f t="shared" si="190"/>
        <v>#N/A</v>
      </c>
      <c r="CA101" s="110" t="e">
        <f t="shared" si="129"/>
        <v>#N/A</v>
      </c>
      <c r="CB101" s="22"/>
      <c r="CC101" s="28" t="e">
        <f t="shared" si="130"/>
        <v>#DIV/0!</v>
      </c>
      <c r="CD101" s="28" t="e">
        <f t="shared" si="191"/>
        <v>#N/A</v>
      </c>
      <c r="CE101" s="28" t="e">
        <f t="shared" si="192"/>
        <v>#DIV/0!</v>
      </c>
      <c r="CF101" s="11"/>
      <c r="CG101" s="22" t="e">
        <f t="shared" si="193"/>
        <v>#N/A</v>
      </c>
      <c r="CH101" s="22" t="e">
        <f t="shared" si="194"/>
        <v>#N/A</v>
      </c>
      <c r="CI101" s="22" t="e">
        <f t="shared" si="195"/>
        <v>#N/A</v>
      </c>
    </row>
    <row r="102" spans="1:87" x14ac:dyDescent="0.25">
      <c r="A102" s="11">
        <v>89</v>
      </c>
      <c r="B102" s="37"/>
      <c r="C102" s="37"/>
      <c r="D102" s="38"/>
      <c r="E102" s="109"/>
      <c r="F102" s="109"/>
      <c r="G102" s="109"/>
      <c r="H102" s="131" t="e">
        <f t="shared" si="131"/>
        <v>#DIV/0!</v>
      </c>
      <c r="I102" s="20"/>
      <c r="J102" s="93">
        <f t="shared" si="132"/>
        <v>0</v>
      </c>
      <c r="K102" s="31" t="e">
        <f t="shared" si="133"/>
        <v>#N/A</v>
      </c>
      <c r="L102" s="101" t="e">
        <f t="shared" si="134"/>
        <v>#N/A</v>
      </c>
      <c r="M102" s="32" t="e">
        <f t="shared" si="135"/>
        <v>#N/A</v>
      </c>
      <c r="N102" s="31" t="e">
        <f t="shared" si="136"/>
        <v>#N/A</v>
      </c>
      <c r="O102" s="33"/>
      <c r="P102" s="31">
        <f t="shared" si="137"/>
        <v>0</v>
      </c>
      <c r="Q102" s="31">
        <f t="shared" si="138"/>
        <v>0</v>
      </c>
      <c r="R102" s="34" t="e">
        <f t="shared" si="139"/>
        <v>#DIV/0!</v>
      </c>
      <c r="S102" s="34" t="e">
        <f t="shared" si="140"/>
        <v>#N/A</v>
      </c>
      <c r="T102" s="31" t="e">
        <f t="shared" si="141"/>
        <v>#DIV/0!</v>
      </c>
      <c r="U102" s="21"/>
      <c r="V102" s="21">
        <f t="shared" si="196"/>
        <v>0</v>
      </c>
      <c r="W102" s="11">
        <f t="shared" si="142"/>
        <v>0</v>
      </c>
      <c r="X102" s="11">
        <f t="shared" si="143"/>
        <v>0</v>
      </c>
      <c r="Y102" s="11">
        <f t="shared" si="144"/>
        <v>0</v>
      </c>
      <c r="Z102" s="22">
        <f t="shared" si="145"/>
        <v>0</v>
      </c>
      <c r="AA102" s="23">
        <f t="shared" si="146"/>
        <v>0</v>
      </c>
      <c r="AB102" s="24">
        <f t="shared" si="147"/>
        <v>0</v>
      </c>
      <c r="AC102" s="23">
        <f t="shared" si="148"/>
        <v>0</v>
      </c>
      <c r="AD102" s="25" t="e">
        <f t="shared" si="149"/>
        <v>#DIV/0!</v>
      </c>
      <c r="AE102" s="25" t="e">
        <f t="shared" si="150"/>
        <v>#DIV/0!</v>
      </c>
      <c r="AF102" s="11">
        <f t="shared" si="151"/>
        <v>0</v>
      </c>
      <c r="AG102" s="65">
        <f t="shared" si="152"/>
        <v>0</v>
      </c>
      <c r="AH102" s="65">
        <f t="shared" si="153"/>
        <v>0</v>
      </c>
      <c r="AI102" s="26">
        <f t="shared" si="154"/>
        <v>0.9</v>
      </c>
      <c r="AJ102" s="26">
        <f t="shared" si="155"/>
        <v>0</v>
      </c>
      <c r="AK102" s="26">
        <f t="shared" si="156"/>
        <v>0</v>
      </c>
      <c r="AL102" s="26">
        <f t="shared" si="157"/>
        <v>0</v>
      </c>
      <c r="AM102" s="26">
        <f t="shared" si="158"/>
        <v>0</v>
      </c>
      <c r="AN102" s="27">
        <f t="shared" si="159"/>
        <v>0.9</v>
      </c>
      <c r="AO102" s="22">
        <f t="shared" si="160"/>
        <v>0</v>
      </c>
      <c r="AP102" s="22">
        <f t="shared" si="161"/>
        <v>0</v>
      </c>
      <c r="AQ102" s="22">
        <f t="shared" si="162"/>
        <v>0</v>
      </c>
      <c r="AR102" s="22">
        <f t="shared" si="163"/>
        <v>0</v>
      </c>
      <c r="AS102" s="22">
        <f t="shared" si="164"/>
        <v>0</v>
      </c>
      <c r="AT102" s="22">
        <f t="shared" si="165"/>
        <v>0</v>
      </c>
      <c r="AU102" s="22">
        <f t="shared" si="166"/>
        <v>-192</v>
      </c>
      <c r="AV102" s="11">
        <f t="shared" si="167"/>
        <v>0</v>
      </c>
      <c r="AW102" s="11">
        <f t="shared" si="168"/>
        <v>0</v>
      </c>
      <c r="AX102" s="11">
        <f t="shared" si="169"/>
        <v>0</v>
      </c>
      <c r="AY102" s="11">
        <f t="shared" si="170"/>
        <v>0</v>
      </c>
      <c r="AZ102" s="11">
        <f t="shared" si="171"/>
        <v>0</v>
      </c>
      <c r="BA102" s="11">
        <f t="shared" si="172"/>
        <v>0</v>
      </c>
      <c r="BB102" s="12">
        <f t="shared" si="173"/>
        <v>0</v>
      </c>
      <c r="BC102" s="11">
        <f t="shared" si="174"/>
        <v>0</v>
      </c>
      <c r="BD102" s="11">
        <f t="shared" si="175"/>
        <v>0</v>
      </c>
      <c r="BE102" s="11">
        <f t="shared" si="176"/>
        <v>0</v>
      </c>
      <c r="BF102" s="22">
        <f t="shared" si="177"/>
        <v>0</v>
      </c>
      <c r="BG102" s="22">
        <f t="shared" si="178"/>
        <v>0</v>
      </c>
      <c r="BH102" s="22">
        <f t="shared" si="179"/>
        <v>0</v>
      </c>
      <c r="BI102" s="22">
        <f t="shared" si="180"/>
        <v>0</v>
      </c>
      <c r="BJ102" s="22">
        <f t="shared" si="181"/>
        <v>0</v>
      </c>
      <c r="BK102" s="22">
        <f t="shared" si="182"/>
        <v>0</v>
      </c>
      <c r="BL102" s="22">
        <f t="shared" si="197"/>
        <v>0</v>
      </c>
      <c r="BM102" s="22">
        <f t="shared" si="126"/>
        <v>0</v>
      </c>
      <c r="BN102" s="22">
        <f t="shared" si="183"/>
        <v>0</v>
      </c>
      <c r="BO102" s="22">
        <f t="shared" si="184"/>
        <v>0</v>
      </c>
      <c r="BP102" s="22">
        <f t="shared" si="185"/>
        <v>0</v>
      </c>
      <c r="BQ102" s="22">
        <f t="shared" si="186"/>
        <v>0</v>
      </c>
      <c r="BR102" s="22">
        <f t="shared" si="187"/>
        <v>0</v>
      </c>
      <c r="BS102" s="66" t="e">
        <f>VLOOKUP(V102,'AMS Tabelle Pauschalsätze'!A92:L191,8,TRUE)</f>
        <v>#N/A</v>
      </c>
      <c r="BT102" s="66" t="e">
        <f>VLOOKUP(V102,'AMS Tabelle Pauschalsätze'!A92:L191,7,TRUE)</f>
        <v>#N/A</v>
      </c>
      <c r="BU102" s="73" t="e">
        <f t="shared" si="188"/>
        <v>#N/A</v>
      </c>
      <c r="BV102" s="73" t="e">
        <f t="shared" si="189"/>
        <v>#N/A</v>
      </c>
      <c r="BW102" s="73" t="e">
        <f>VLOOKUP(V102,'AMS Tabelle Pauschalsätze'!A92:L191,10,TRUE)</f>
        <v>#N/A</v>
      </c>
      <c r="BX102" s="11">
        <f t="shared" si="127"/>
        <v>0</v>
      </c>
      <c r="BY102" s="65" t="e">
        <f t="shared" si="128"/>
        <v>#DIV/0!</v>
      </c>
      <c r="BZ102" s="73" t="e">
        <f t="shared" si="190"/>
        <v>#N/A</v>
      </c>
      <c r="CA102" s="110" t="e">
        <f t="shared" si="129"/>
        <v>#N/A</v>
      </c>
      <c r="CB102" s="22"/>
      <c r="CC102" s="28" t="e">
        <f t="shared" si="130"/>
        <v>#DIV/0!</v>
      </c>
      <c r="CD102" s="28" t="e">
        <f t="shared" si="191"/>
        <v>#N/A</v>
      </c>
      <c r="CE102" s="28" t="e">
        <f t="shared" si="192"/>
        <v>#DIV/0!</v>
      </c>
      <c r="CF102" s="11"/>
      <c r="CG102" s="22" t="e">
        <f t="shared" si="193"/>
        <v>#N/A</v>
      </c>
      <c r="CH102" s="22" t="e">
        <f t="shared" si="194"/>
        <v>#N/A</v>
      </c>
      <c r="CI102" s="22" t="e">
        <f t="shared" si="195"/>
        <v>#N/A</v>
      </c>
    </row>
    <row r="103" spans="1:87" x14ac:dyDescent="0.25">
      <c r="A103" s="11">
        <v>90</v>
      </c>
      <c r="B103" s="37"/>
      <c r="C103" s="37"/>
      <c r="D103" s="38"/>
      <c r="E103" s="109"/>
      <c r="F103" s="109"/>
      <c r="G103" s="109"/>
      <c r="H103" s="131" t="e">
        <f t="shared" si="131"/>
        <v>#DIV/0!</v>
      </c>
      <c r="I103" s="20"/>
      <c r="J103" s="93">
        <f t="shared" si="132"/>
        <v>0</v>
      </c>
      <c r="K103" s="31" t="e">
        <f t="shared" si="133"/>
        <v>#N/A</v>
      </c>
      <c r="L103" s="101" t="e">
        <f t="shared" si="134"/>
        <v>#N/A</v>
      </c>
      <c r="M103" s="32" t="e">
        <f t="shared" si="135"/>
        <v>#N/A</v>
      </c>
      <c r="N103" s="31" t="e">
        <f t="shared" si="136"/>
        <v>#N/A</v>
      </c>
      <c r="O103" s="33"/>
      <c r="P103" s="31">
        <f t="shared" si="137"/>
        <v>0</v>
      </c>
      <c r="Q103" s="31">
        <f t="shared" si="138"/>
        <v>0</v>
      </c>
      <c r="R103" s="34" t="e">
        <f t="shared" si="139"/>
        <v>#DIV/0!</v>
      </c>
      <c r="S103" s="34" t="e">
        <f t="shared" si="140"/>
        <v>#N/A</v>
      </c>
      <c r="T103" s="31" t="e">
        <f t="shared" si="141"/>
        <v>#DIV/0!</v>
      </c>
      <c r="U103" s="21"/>
      <c r="V103" s="21">
        <f t="shared" si="196"/>
        <v>0</v>
      </c>
      <c r="W103" s="11">
        <f t="shared" si="142"/>
        <v>0</v>
      </c>
      <c r="X103" s="11">
        <f t="shared" si="143"/>
        <v>0</v>
      </c>
      <c r="Y103" s="11">
        <f t="shared" si="144"/>
        <v>0</v>
      </c>
      <c r="Z103" s="22">
        <f t="shared" si="145"/>
        <v>0</v>
      </c>
      <c r="AA103" s="23">
        <f t="shared" si="146"/>
        <v>0</v>
      </c>
      <c r="AB103" s="24">
        <f t="shared" si="147"/>
        <v>0</v>
      </c>
      <c r="AC103" s="23">
        <f t="shared" si="148"/>
        <v>0</v>
      </c>
      <c r="AD103" s="25" t="e">
        <f t="shared" si="149"/>
        <v>#DIV/0!</v>
      </c>
      <c r="AE103" s="25" t="e">
        <f t="shared" si="150"/>
        <v>#DIV/0!</v>
      </c>
      <c r="AF103" s="11">
        <f t="shared" si="151"/>
        <v>0</v>
      </c>
      <c r="AG103" s="65">
        <f t="shared" si="152"/>
        <v>0</v>
      </c>
      <c r="AH103" s="65">
        <f t="shared" si="153"/>
        <v>0</v>
      </c>
      <c r="AI103" s="26">
        <f t="shared" si="154"/>
        <v>0.9</v>
      </c>
      <c r="AJ103" s="26">
        <f t="shared" si="155"/>
        <v>0</v>
      </c>
      <c r="AK103" s="26">
        <f t="shared" si="156"/>
        <v>0</v>
      </c>
      <c r="AL103" s="26">
        <f t="shared" si="157"/>
        <v>0</v>
      </c>
      <c r="AM103" s="26">
        <f t="shared" si="158"/>
        <v>0</v>
      </c>
      <c r="AN103" s="27">
        <f t="shared" si="159"/>
        <v>0.9</v>
      </c>
      <c r="AO103" s="22">
        <f t="shared" si="160"/>
        <v>0</v>
      </c>
      <c r="AP103" s="22">
        <f t="shared" si="161"/>
        <v>0</v>
      </c>
      <c r="AQ103" s="22">
        <f t="shared" si="162"/>
        <v>0</v>
      </c>
      <c r="AR103" s="22">
        <f t="shared" si="163"/>
        <v>0</v>
      </c>
      <c r="AS103" s="22">
        <f t="shared" si="164"/>
        <v>0</v>
      </c>
      <c r="AT103" s="22">
        <f t="shared" si="165"/>
        <v>0</v>
      </c>
      <c r="AU103" s="22">
        <f t="shared" si="166"/>
        <v>-192</v>
      </c>
      <c r="AV103" s="11">
        <f t="shared" si="167"/>
        <v>0</v>
      </c>
      <c r="AW103" s="11">
        <f t="shared" si="168"/>
        <v>0</v>
      </c>
      <c r="AX103" s="11">
        <f t="shared" si="169"/>
        <v>0</v>
      </c>
      <c r="AY103" s="11">
        <f t="shared" si="170"/>
        <v>0</v>
      </c>
      <c r="AZ103" s="11">
        <f t="shared" si="171"/>
        <v>0</v>
      </c>
      <c r="BA103" s="11">
        <f t="shared" si="172"/>
        <v>0</v>
      </c>
      <c r="BB103" s="12">
        <f t="shared" si="173"/>
        <v>0</v>
      </c>
      <c r="BC103" s="11">
        <f t="shared" si="174"/>
        <v>0</v>
      </c>
      <c r="BD103" s="11">
        <f t="shared" si="175"/>
        <v>0</v>
      </c>
      <c r="BE103" s="11">
        <f t="shared" si="176"/>
        <v>0</v>
      </c>
      <c r="BF103" s="22">
        <f t="shared" si="177"/>
        <v>0</v>
      </c>
      <c r="BG103" s="22">
        <f t="shared" si="178"/>
        <v>0</v>
      </c>
      <c r="BH103" s="22">
        <f t="shared" si="179"/>
        <v>0</v>
      </c>
      <c r="BI103" s="22">
        <f t="shared" si="180"/>
        <v>0</v>
      </c>
      <c r="BJ103" s="22">
        <f t="shared" si="181"/>
        <v>0</v>
      </c>
      <c r="BK103" s="22">
        <f t="shared" si="182"/>
        <v>0</v>
      </c>
      <c r="BL103" s="22">
        <f t="shared" si="197"/>
        <v>0</v>
      </c>
      <c r="BM103" s="22">
        <f t="shared" si="126"/>
        <v>0</v>
      </c>
      <c r="BN103" s="22">
        <f t="shared" si="183"/>
        <v>0</v>
      </c>
      <c r="BO103" s="22">
        <f t="shared" si="184"/>
        <v>0</v>
      </c>
      <c r="BP103" s="22">
        <f t="shared" si="185"/>
        <v>0</v>
      </c>
      <c r="BQ103" s="22">
        <f t="shared" si="186"/>
        <v>0</v>
      </c>
      <c r="BR103" s="22">
        <f t="shared" si="187"/>
        <v>0</v>
      </c>
      <c r="BS103" s="66" t="e">
        <f>VLOOKUP(V103,'AMS Tabelle Pauschalsätze'!A93:L192,8,TRUE)</f>
        <v>#N/A</v>
      </c>
      <c r="BT103" s="66" t="e">
        <f>VLOOKUP(V103,'AMS Tabelle Pauschalsätze'!A93:L192,7,TRUE)</f>
        <v>#N/A</v>
      </c>
      <c r="BU103" s="73" t="e">
        <f t="shared" si="188"/>
        <v>#N/A</v>
      </c>
      <c r="BV103" s="73" t="e">
        <f t="shared" si="189"/>
        <v>#N/A</v>
      </c>
      <c r="BW103" s="73" t="e">
        <f>VLOOKUP(V103,'AMS Tabelle Pauschalsätze'!A93:L192,10,TRUE)</f>
        <v>#N/A</v>
      </c>
      <c r="BX103" s="11">
        <f t="shared" si="127"/>
        <v>0</v>
      </c>
      <c r="BY103" s="65" t="e">
        <f t="shared" si="128"/>
        <v>#DIV/0!</v>
      </c>
      <c r="BZ103" s="73" t="e">
        <f t="shared" si="190"/>
        <v>#N/A</v>
      </c>
      <c r="CA103" s="110" t="e">
        <f t="shared" si="129"/>
        <v>#N/A</v>
      </c>
      <c r="CB103" s="22"/>
      <c r="CC103" s="28" t="e">
        <f t="shared" si="130"/>
        <v>#DIV/0!</v>
      </c>
      <c r="CD103" s="28" t="e">
        <f t="shared" si="191"/>
        <v>#N/A</v>
      </c>
      <c r="CE103" s="28" t="e">
        <f t="shared" si="192"/>
        <v>#DIV/0!</v>
      </c>
      <c r="CF103" s="11"/>
      <c r="CG103" s="22" t="e">
        <f t="shared" si="193"/>
        <v>#N/A</v>
      </c>
      <c r="CH103" s="22" t="e">
        <f t="shared" si="194"/>
        <v>#N/A</v>
      </c>
      <c r="CI103" s="22" t="e">
        <f t="shared" si="195"/>
        <v>#N/A</v>
      </c>
    </row>
    <row r="104" spans="1:87" x14ac:dyDescent="0.25">
      <c r="A104" s="11">
        <v>91</v>
      </c>
      <c r="B104" s="37"/>
      <c r="C104" s="37"/>
      <c r="D104" s="38"/>
      <c r="E104" s="109"/>
      <c r="F104" s="109"/>
      <c r="G104" s="109"/>
      <c r="H104" s="131" t="e">
        <f t="shared" si="131"/>
        <v>#DIV/0!</v>
      </c>
      <c r="I104" s="20"/>
      <c r="J104" s="93">
        <f t="shared" si="132"/>
        <v>0</v>
      </c>
      <c r="K104" s="31" t="e">
        <f t="shared" si="133"/>
        <v>#N/A</v>
      </c>
      <c r="L104" s="101" t="e">
        <f t="shared" si="134"/>
        <v>#N/A</v>
      </c>
      <c r="M104" s="32" t="e">
        <f t="shared" si="135"/>
        <v>#N/A</v>
      </c>
      <c r="N104" s="31" t="e">
        <f t="shared" si="136"/>
        <v>#N/A</v>
      </c>
      <c r="O104" s="33"/>
      <c r="P104" s="31">
        <f t="shared" si="137"/>
        <v>0</v>
      </c>
      <c r="Q104" s="31">
        <f t="shared" si="138"/>
        <v>0</v>
      </c>
      <c r="R104" s="34" t="e">
        <f t="shared" si="139"/>
        <v>#DIV/0!</v>
      </c>
      <c r="S104" s="34" t="e">
        <f t="shared" si="140"/>
        <v>#N/A</v>
      </c>
      <c r="T104" s="31" t="e">
        <f t="shared" si="141"/>
        <v>#DIV/0!</v>
      </c>
      <c r="U104" s="21"/>
      <c r="V104" s="21">
        <f t="shared" si="196"/>
        <v>0</v>
      </c>
      <c r="W104" s="11">
        <f t="shared" si="142"/>
        <v>0</v>
      </c>
      <c r="X104" s="11">
        <f t="shared" si="143"/>
        <v>0</v>
      </c>
      <c r="Y104" s="11">
        <f t="shared" si="144"/>
        <v>0</v>
      </c>
      <c r="Z104" s="22">
        <f t="shared" si="145"/>
        <v>0</v>
      </c>
      <c r="AA104" s="23">
        <f t="shared" si="146"/>
        <v>0</v>
      </c>
      <c r="AB104" s="24">
        <f t="shared" si="147"/>
        <v>0</v>
      </c>
      <c r="AC104" s="23">
        <f t="shared" si="148"/>
        <v>0</v>
      </c>
      <c r="AD104" s="25" t="e">
        <f t="shared" si="149"/>
        <v>#DIV/0!</v>
      </c>
      <c r="AE104" s="25" t="e">
        <f t="shared" si="150"/>
        <v>#DIV/0!</v>
      </c>
      <c r="AF104" s="11">
        <f t="shared" si="151"/>
        <v>0</v>
      </c>
      <c r="AG104" s="65">
        <f t="shared" si="152"/>
        <v>0</v>
      </c>
      <c r="AH104" s="65">
        <f t="shared" si="153"/>
        <v>0</v>
      </c>
      <c r="AI104" s="26">
        <f t="shared" si="154"/>
        <v>0.9</v>
      </c>
      <c r="AJ104" s="26">
        <f t="shared" si="155"/>
        <v>0</v>
      </c>
      <c r="AK104" s="26">
        <f t="shared" si="156"/>
        <v>0</v>
      </c>
      <c r="AL104" s="26">
        <f t="shared" si="157"/>
        <v>0</v>
      </c>
      <c r="AM104" s="26">
        <f t="shared" si="158"/>
        <v>0</v>
      </c>
      <c r="AN104" s="27">
        <f t="shared" si="159"/>
        <v>0.9</v>
      </c>
      <c r="AO104" s="22">
        <f t="shared" si="160"/>
        <v>0</v>
      </c>
      <c r="AP104" s="22">
        <f t="shared" si="161"/>
        <v>0</v>
      </c>
      <c r="AQ104" s="22">
        <f t="shared" si="162"/>
        <v>0</v>
      </c>
      <c r="AR104" s="22">
        <f t="shared" si="163"/>
        <v>0</v>
      </c>
      <c r="AS104" s="22">
        <f t="shared" si="164"/>
        <v>0</v>
      </c>
      <c r="AT104" s="22">
        <f t="shared" si="165"/>
        <v>0</v>
      </c>
      <c r="AU104" s="22">
        <f t="shared" si="166"/>
        <v>-192</v>
      </c>
      <c r="AV104" s="11">
        <f t="shared" si="167"/>
        <v>0</v>
      </c>
      <c r="AW104" s="11">
        <f t="shared" si="168"/>
        <v>0</v>
      </c>
      <c r="AX104" s="11">
        <f t="shared" si="169"/>
        <v>0</v>
      </c>
      <c r="AY104" s="11">
        <f t="shared" si="170"/>
        <v>0</v>
      </c>
      <c r="AZ104" s="11">
        <f t="shared" si="171"/>
        <v>0</v>
      </c>
      <c r="BA104" s="11">
        <f t="shared" si="172"/>
        <v>0</v>
      </c>
      <c r="BB104" s="12">
        <f t="shared" si="173"/>
        <v>0</v>
      </c>
      <c r="BC104" s="11">
        <f t="shared" si="174"/>
        <v>0</v>
      </c>
      <c r="BD104" s="11">
        <f t="shared" si="175"/>
        <v>0</v>
      </c>
      <c r="BE104" s="11">
        <f t="shared" si="176"/>
        <v>0</v>
      </c>
      <c r="BF104" s="22">
        <f t="shared" si="177"/>
        <v>0</v>
      </c>
      <c r="BG104" s="22">
        <f t="shared" si="178"/>
        <v>0</v>
      </c>
      <c r="BH104" s="22">
        <f t="shared" si="179"/>
        <v>0</v>
      </c>
      <c r="BI104" s="22">
        <f t="shared" si="180"/>
        <v>0</v>
      </c>
      <c r="BJ104" s="22">
        <f t="shared" si="181"/>
        <v>0</v>
      </c>
      <c r="BK104" s="22">
        <f t="shared" si="182"/>
        <v>0</v>
      </c>
      <c r="BL104" s="22">
        <f t="shared" si="197"/>
        <v>0</v>
      </c>
      <c r="BM104" s="22">
        <f t="shared" si="126"/>
        <v>0</v>
      </c>
      <c r="BN104" s="22">
        <f t="shared" si="183"/>
        <v>0</v>
      </c>
      <c r="BO104" s="22">
        <f t="shared" si="184"/>
        <v>0</v>
      </c>
      <c r="BP104" s="22">
        <f t="shared" si="185"/>
        <v>0</v>
      </c>
      <c r="BQ104" s="22">
        <f t="shared" si="186"/>
        <v>0</v>
      </c>
      <c r="BR104" s="22">
        <f t="shared" si="187"/>
        <v>0</v>
      </c>
      <c r="BS104" s="66" t="e">
        <f>VLOOKUP(V104,'AMS Tabelle Pauschalsätze'!A94:L193,8,TRUE)</f>
        <v>#N/A</v>
      </c>
      <c r="BT104" s="66" t="e">
        <f>VLOOKUP(V104,'AMS Tabelle Pauschalsätze'!A94:L193,7,TRUE)</f>
        <v>#N/A</v>
      </c>
      <c r="BU104" s="73" t="e">
        <f t="shared" si="188"/>
        <v>#N/A</v>
      </c>
      <c r="BV104" s="73" t="e">
        <f t="shared" si="189"/>
        <v>#N/A</v>
      </c>
      <c r="BW104" s="73" t="e">
        <f>VLOOKUP(V104,'AMS Tabelle Pauschalsätze'!A94:L193,10,TRUE)</f>
        <v>#N/A</v>
      </c>
      <c r="BX104" s="11">
        <f t="shared" si="127"/>
        <v>0</v>
      </c>
      <c r="BY104" s="65" t="e">
        <f t="shared" si="128"/>
        <v>#DIV/0!</v>
      </c>
      <c r="BZ104" s="73" t="e">
        <f t="shared" si="190"/>
        <v>#N/A</v>
      </c>
      <c r="CA104" s="110" t="e">
        <f t="shared" si="129"/>
        <v>#N/A</v>
      </c>
      <c r="CB104" s="22"/>
      <c r="CC104" s="28" t="e">
        <f t="shared" si="130"/>
        <v>#DIV/0!</v>
      </c>
      <c r="CD104" s="28" t="e">
        <f t="shared" si="191"/>
        <v>#N/A</v>
      </c>
      <c r="CE104" s="28" t="e">
        <f t="shared" si="192"/>
        <v>#DIV/0!</v>
      </c>
      <c r="CF104" s="11"/>
      <c r="CG104" s="22" t="e">
        <f t="shared" si="193"/>
        <v>#N/A</v>
      </c>
      <c r="CH104" s="22" t="e">
        <f t="shared" si="194"/>
        <v>#N/A</v>
      </c>
      <c r="CI104" s="22" t="e">
        <f t="shared" si="195"/>
        <v>#N/A</v>
      </c>
    </row>
    <row r="105" spans="1:87" x14ac:dyDescent="0.25">
      <c r="A105" s="11">
        <v>92</v>
      </c>
      <c r="B105" s="37"/>
      <c r="C105" s="37"/>
      <c r="D105" s="38"/>
      <c r="E105" s="109"/>
      <c r="F105" s="109"/>
      <c r="G105" s="109"/>
      <c r="H105" s="131" t="e">
        <f t="shared" si="131"/>
        <v>#DIV/0!</v>
      </c>
      <c r="I105" s="20"/>
      <c r="J105" s="93">
        <f t="shared" si="132"/>
        <v>0</v>
      </c>
      <c r="K105" s="31" t="e">
        <f t="shared" si="133"/>
        <v>#N/A</v>
      </c>
      <c r="L105" s="101" t="e">
        <f t="shared" si="134"/>
        <v>#N/A</v>
      </c>
      <c r="M105" s="32" t="e">
        <f t="shared" si="135"/>
        <v>#N/A</v>
      </c>
      <c r="N105" s="31" t="e">
        <f t="shared" si="136"/>
        <v>#N/A</v>
      </c>
      <c r="O105" s="33"/>
      <c r="P105" s="31">
        <f t="shared" si="137"/>
        <v>0</v>
      </c>
      <c r="Q105" s="31">
        <f t="shared" si="138"/>
        <v>0</v>
      </c>
      <c r="R105" s="34" t="e">
        <f t="shared" si="139"/>
        <v>#DIV/0!</v>
      </c>
      <c r="S105" s="34" t="e">
        <f t="shared" si="140"/>
        <v>#N/A</v>
      </c>
      <c r="T105" s="31" t="e">
        <f t="shared" si="141"/>
        <v>#DIV/0!</v>
      </c>
      <c r="U105" s="21"/>
      <c r="V105" s="21">
        <f t="shared" si="196"/>
        <v>0</v>
      </c>
      <c r="W105" s="11">
        <f t="shared" si="142"/>
        <v>0</v>
      </c>
      <c r="X105" s="11">
        <f t="shared" si="143"/>
        <v>0</v>
      </c>
      <c r="Y105" s="11">
        <f t="shared" si="144"/>
        <v>0</v>
      </c>
      <c r="Z105" s="22">
        <f t="shared" si="145"/>
        <v>0</v>
      </c>
      <c r="AA105" s="23">
        <f t="shared" si="146"/>
        <v>0</v>
      </c>
      <c r="AB105" s="24">
        <f t="shared" si="147"/>
        <v>0</v>
      </c>
      <c r="AC105" s="23">
        <f t="shared" si="148"/>
        <v>0</v>
      </c>
      <c r="AD105" s="25" t="e">
        <f t="shared" si="149"/>
        <v>#DIV/0!</v>
      </c>
      <c r="AE105" s="25" t="e">
        <f t="shared" si="150"/>
        <v>#DIV/0!</v>
      </c>
      <c r="AF105" s="11">
        <f t="shared" si="151"/>
        <v>0</v>
      </c>
      <c r="AG105" s="65">
        <f t="shared" si="152"/>
        <v>0</v>
      </c>
      <c r="AH105" s="65">
        <f t="shared" si="153"/>
        <v>0</v>
      </c>
      <c r="AI105" s="26">
        <f t="shared" si="154"/>
        <v>0.9</v>
      </c>
      <c r="AJ105" s="26">
        <f t="shared" si="155"/>
        <v>0</v>
      </c>
      <c r="AK105" s="26">
        <f t="shared" si="156"/>
        <v>0</v>
      </c>
      <c r="AL105" s="26">
        <f t="shared" si="157"/>
        <v>0</v>
      </c>
      <c r="AM105" s="26">
        <f t="shared" si="158"/>
        <v>0</v>
      </c>
      <c r="AN105" s="27">
        <f t="shared" si="159"/>
        <v>0.9</v>
      </c>
      <c r="AO105" s="22">
        <f t="shared" si="160"/>
        <v>0</v>
      </c>
      <c r="AP105" s="22">
        <f t="shared" si="161"/>
        <v>0</v>
      </c>
      <c r="AQ105" s="22">
        <f t="shared" si="162"/>
        <v>0</v>
      </c>
      <c r="AR105" s="22">
        <f t="shared" si="163"/>
        <v>0</v>
      </c>
      <c r="AS105" s="22">
        <f t="shared" si="164"/>
        <v>0</v>
      </c>
      <c r="AT105" s="22">
        <f t="shared" si="165"/>
        <v>0</v>
      </c>
      <c r="AU105" s="22">
        <f t="shared" si="166"/>
        <v>-192</v>
      </c>
      <c r="AV105" s="11">
        <f t="shared" si="167"/>
        <v>0</v>
      </c>
      <c r="AW105" s="11">
        <f t="shared" si="168"/>
        <v>0</v>
      </c>
      <c r="AX105" s="11">
        <f t="shared" si="169"/>
        <v>0</v>
      </c>
      <c r="AY105" s="11">
        <f t="shared" si="170"/>
        <v>0</v>
      </c>
      <c r="AZ105" s="11">
        <f t="shared" si="171"/>
        <v>0</v>
      </c>
      <c r="BA105" s="11">
        <f t="shared" si="172"/>
        <v>0</v>
      </c>
      <c r="BB105" s="12">
        <f t="shared" si="173"/>
        <v>0</v>
      </c>
      <c r="BC105" s="11">
        <f t="shared" si="174"/>
        <v>0</v>
      </c>
      <c r="BD105" s="11">
        <f t="shared" si="175"/>
        <v>0</v>
      </c>
      <c r="BE105" s="11">
        <f t="shared" si="176"/>
        <v>0</v>
      </c>
      <c r="BF105" s="22">
        <f t="shared" si="177"/>
        <v>0</v>
      </c>
      <c r="BG105" s="22">
        <f t="shared" si="178"/>
        <v>0</v>
      </c>
      <c r="BH105" s="22">
        <f t="shared" si="179"/>
        <v>0</v>
      </c>
      <c r="BI105" s="22">
        <f t="shared" si="180"/>
        <v>0</v>
      </c>
      <c r="BJ105" s="22">
        <f t="shared" si="181"/>
        <v>0</v>
      </c>
      <c r="BK105" s="22">
        <f t="shared" si="182"/>
        <v>0</v>
      </c>
      <c r="BL105" s="22">
        <f t="shared" si="197"/>
        <v>0</v>
      </c>
      <c r="BM105" s="22">
        <f t="shared" si="126"/>
        <v>0</v>
      </c>
      <c r="BN105" s="22">
        <f t="shared" si="183"/>
        <v>0</v>
      </c>
      <c r="BO105" s="22">
        <f t="shared" si="184"/>
        <v>0</v>
      </c>
      <c r="BP105" s="22">
        <f t="shared" si="185"/>
        <v>0</v>
      </c>
      <c r="BQ105" s="22">
        <f t="shared" si="186"/>
        <v>0</v>
      </c>
      <c r="BR105" s="22">
        <f t="shared" si="187"/>
        <v>0</v>
      </c>
      <c r="BS105" s="66" t="e">
        <f>VLOOKUP(V105,'AMS Tabelle Pauschalsätze'!A95:L194,8,TRUE)</f>
        <v>#N/A</v>
      </c>
      <c r="BT105" s="66" t="e">
        <f>VLOOKUP(V105,'AMS Tabelle Pauschalsätze'!A95:L194,7,TRUE)</f>
        <v>#N/A</v>
      </c>
      <c r="BU105" s="73" t="e">
        <f t="shared" si="188"/>
        <v>#N/A</v>
      </c>
      <c r="BV105" s="73" t="e">
        <f t="shared" si="189"/>
        <v>#N/A</v>
      </c>
      <c r="BW105" s="73" t="e">
        <f>VLOOKUP(V105,'AMS Tabelle Pauschalsätze'!A95:L194,10,TRUE)</f>
        <v>#N/A</v>
      </c>
      <c r="BX105" s="11">
        <f t="shared" si="127"/>
        <v>0</v>
      </c>
      <c r="BY105" s="65" t="e">
        <f t="shared" si="128"/>
        <v>#DIV/0!</v>
      </c>
      <c r="BZ105" s="73" t="e">
        <f t="shared" si="190"/>
        <v>#N/A</v>
      </c>
      <c r="CA105" s="110" t="e">
        <f t="shared" si="129"/>
        <v>#N/A</v>
      </c>
      <c r="CB105" s="22"/>
      <c r="CC105" s="28" t="e">
        <f t="shared" si="130"/>
        <v>#DIV/0!</v>
      </c>
      <c r="CD105" s="28" t="e">
        <f t="shared" si="191"/>
        <v>#N/A</v>
      </c>
      <c r="CE105" s="28" t="e">
        <f t="shared" si="192"/>
        <v>#DIV/0!</v>
      </c>
      <c r="CF105" s="11"/>
      <c r="CG105" s="22" t="e">
        <f t="shared" si="193"/>
        <v>#N/A</v>
      </c>
      <c r="CH105" s="22" t="e">
        <f t="shared" si="194"/>
        <v>#N/A</v>
      </c>
      <c r="CI105" s="22" t="e">
        <f t="shared" si="195"/>
        <v>#N/A</v>
      </c>
    </row>
    <row r="106" spans="1:87" x14ac:dyDescent="0.25">
      <c r="A106" s="11">
        <v>93</v>
      </c>
      <c r="B106" s="37"/>
      <c r="C106" s="37"/>
      <c r="D106" s="38"/>
      <c r="E106" s="109"/>
      <c r="F106" s="109"/>
      <c r="G106" s="109"/>
      <c r="H106" s="131" t="e">
        <f t="shared" si="131"/>
        <v>#DIV/0!</v>
      </c>
      <c r="I106" s="20"/>
      <c r="J106" s="93">
        <f t="shared" si="132"/>
        <v>0</v>
      </c>
      <c r="K106" s="31" t="e">
        <f t="shared" si="133"/>
        <v>#N/A</v>
      </c>
      <c r="L106" s="101" t="e">
        <f t="shared" si="134"/>
        <v>#N/A</v>
      </c>
      <c r="M106" s="32" t="e">
        <f t="shared" si="135"/>
        <v>#N/A</v>
      </c>
      <c r="N106" s="31" t="e">
        <f t="shared" si="136"/>
        <v>#N/A</v>
      </c>
      <c r="O106" s="33"/>
      <c r="P106" s="31">
        <f t="shared" si="137"/>
        <v>0</v>
      </c>
      <c r="Q106" s="31">
        <f t="shared" si="138"/>
        <v>0</v>
      </c>
      <c r="R106" s="34" t="e">
        <f t="shared" si="139"/>
        <v>#DIV/0!</v>
      </c>
      <c r="S106" s="34" t="e">
        <f t="shared" si="140"/>
        <v>#N/A</v>
      </c>
      <c r="T106" s="31" t="e">
        <f t="shared" si="141"/>
        <v>#DIV/0!</v>
      </c>
      <c r="U106" s="21"/>
      <c r="V106" s="21">
        <f t="shared" si="196"/>
        <v>0</v>
      </c>
      <c r="W106" s="11">
        <f t="shared" si="142"/>
        <v>0</v>
      </c>
      <c r="X106" s="11">
        <f t="shared" si="143"/>
        <v>0</v>
      </c>
      <c r="Y106" s="11">
        <f t="shared" si="144"/>
        <v>0</v>
      </c>
      <c r="Z106" s="22">
        <f t="shared" si="145"/>
        <v>0</v>
      </c>
      <c r="AA106" s="23">
        <f t="shared" si="146"/>
        <v>0</v>
      </c>
      <c r="AB106" s="24">
        <f t="shared" si="147"/>
        <v>0</v>
      </c>
      <c r="AC106" s="23">
        <f t="shared" si="148"/>
        <v>0</v>
      </c>
      <c r="AD106" s="25" t="e">
        <f t="shared" si="149"/>
        <v>#DIV/0!</v>
      </c>
      <c r="AE106" s="25" t="e">
        <f t="shared" si="150"/>
        <v>#DIV/0!</v>
      </c>
      <c r="AF106" s="11">
        <f t="shared" si="151"/>
        <v>0</v>
      </c>
      <c r="AG106" s="65">
        <f t="shared" si="152"/>
        <v>0</v>
      </c>
      <c r="AH106" s="65">
        <f t="shared" si="153"/>
        <v>0</v>
      </c>
      <c r="AI106" s="26">
        <f t="shared" si="154"/>
        <v>0.9</v>
      </c>
      <c r="AJ106" s="26">
        <f t="shared" si="155"/>
        <v>0</v>
      </c>
      <c r="AK106" s="26">
        <f t="shared" si="156"/>
        <v>0</v>
      </c>
      <c r="AL106" s="26">
        <f t="shared" si="157"/>
        <v>0</v>
      </c>
      <c r="AM106" s="26">
        <f t="shared" si="158"/>
        <v>0</v>
      </c>
      <c r="AN106" s="27">
        <f t="shared" si="159"/>
        <v>0.9</v>
      </c>
      <c r="AO106" s="22">
        <f t="shared" si="160"/>
        <v>0</v>
      </c>
      <c r="AP106" s="22">
        <f t="shared" si="161"/>
        <v>0</v>
      </c>
      <c r="AQ106" s="22">
        <f t="shared" si="162"/>
        <v>0</v>
      </c>
      <c r="AR106" s="22">
        <f t="shared" si="163"/>
        <v>0</v>
      </c>
      <c r="AS106" s="22">
        <f t="shared" si="164"/>
        <v>0</v>
      </c>
      <c r="AT106" s="22">
        <f t="shared" si="165"/>
        <v>0</v>
      </c>
      <c r="AU106" s="22">
        <f t="shared" si="166"/>
        <v>-192</v>
      </c>
      <c r="AV106" s="11">
        <f t="shared" si="167"/>
        <v>0</v>
      </c>
      <c r="AW106" s="11">
        <f t="shared" si="168"/>
        <v>0</v>
      </c>
      <c r="AX106" s="11">
        <f t="shared" si="169"/>
        <v>0</v>
      </c>
      <c r="AY106" s="11">
        <f t="shared" si="170"/>
        <v>0</v>
      </c>
      <c r="AZ106" s="11">
        <f t="shared" si="171"/>
        <v>0</v>
      </c>
      <c r="BA106" s="11">
        <f t="shared" si="172"/>
        <v>0</v>
      </c>
      <c r="BB106" s="12">
        <f t="shared" si="173"/>
        <v>0</v>
      </c>
      <c r="BC106" s="11">
        <f t="shared" si="174"/>
        <v>0</v>
      </c>
      <c r="BD106" s="11">
        <f t="shared" si="175"/>
        <v>0</v>
      </c>
      <c r="BE106" s="11">
        <f t="shared" si="176"/>
        <v>0</v>
      </c>
      <c r="BF106" s="22">
        <f t="shared" si="177"/>
        <v>0</v>
      </c>
      <c r="BG106" s="22">
        <f t="shared" si="178"/>
        <v>0</v>
      </c>
      <c r="BH106" s="22">
        <f t="shared" si="179"/>
        <v>0</v>
      </c>
      <c r="BI106" s="22">
        <f t="shared" si="180"/>
        <v>0</v>
      </c>
      <c r="BJ106" s="22">
        <f t="shared" si="181"/>
        <v>0</v>
      </c>
      <c r="BK106" s="22">
        <f t="shared" si="182"/>
        <v>0</v>
      </c>
      <c r="BL106" s="22">
        <f t="shared" si="197"/>
        <v>0</v>
      </c>
      <c r="BM106" s="22">
        <f t="shared" si="126"/>
        <v>0</v>
      </c>
      <c r="BN106" s="22">
        <f t="shared" si="183"/>
        <v>0</v>
      </c>
      <c r="BO106" s="22">
        <f t="shared" si="184"/>
        <v>0</v>
      </c>
      <c r="BP106" s="22">
        <f t="shared" si="185"/>
        <v>0</v>
      </c>
      <c r="BQ106" s="22">
        <f t="shared" si="186"/>
        <v>0</v>
      </c>
      <c r="BR106" s="22">
        <f t="shared" si="187"/>
        <v>0</v>
      </c>
      <c r="BS106" s="66" t="e">
        <f>VLOOKUP(V106,'AMS Tabelle Pauschalsätze'!A96:L195,8,TRUE)</f>
        <v>#N/A</v>
      </c>
      <c r="BT106" s="66" t="e">
        <f>VLOOKUP(V106,'AMS Tabelle Pauschalsätze'!A96:L195,7,TRUE)</f>
        <v>#N/A</v>
      </c>
      <c r="BU106" s="73" t="e">
        <f t="shared" si="188"/>
        <v>#N/A</v>
      </c>
      <c r="BV106" s="73" t="e">
        <f t="shared" si="189"/>
        <v>#N/A</v>
      </c>
      <c r="BW106" s="73" t="e">
        <f>VLOOKUP(V106,'AMS Tabelle Pauschalsätze'!A96:L195,10,TRUE)</f>
        <v>#N/A</v>
      </c>
      <c r="BX106" s="11">
        <f t="shared" si="127"/>
        <v>0</v>
      </c>
      <c r="BY106" s="65" t="e">
        <f t="shared" si="128"/>
        <v>#DIV/0!</v>
      </c>
      <c r="BZ106" s="73" t="e">
        <f t="shared" si="190"/>
        <v>#N/A</v>
      </c>
      <c r="CA106" s="110" t="e">
        <f t="shared" si="129"/>
        <v>#N/A</v>
      </c>
      <c r="CB106" s="22"/>
      <c r="CC106" s="28" t="e">
        <f t="shared" si="130"/>
        <v>#DIV/0!</v>
      </c>
      <c r="CD106" s="28" t="e">
        <f t="shared" si="191"/>
        <v>#N/A</v>
      </c>
      <c r="CE106" s="28" t="e">
        <f t="shared" si="192"/>
        <v>#DIV/0!</v>
      </c>
      <c r="CF106" s="11"/>
      <c r="CG106" s="22" t="e">
        <f t="shared" si="193"/>
        <v>#N/A</v>
      </c>
      <c r="CH106" s="22" t="e">
        <f t="shared" si="194"/>
        <v>#N/A</v>
      </c>
      <c r="CI106" s="22" t="e">
        <f t="shared" si="195"/>
        <v>#N/A</v>
      </c>
    </row>
    <row r="107" spans="1:87" x14ac:dyDescent="0.25">
      <c r="A107" s="11">
        <v>94</v>
      </c>
      <c r="B107" s="37"/>
      <c r="C107" s="37"/>
      <c r="D107" s="38"/>
      <c r="E107" s="109"/>
      <c r="F107" s="109"/>
      <c r="G107" s="109"/>
      <c r="H107" s="131" t="e">
        <f t="shared" si="131"/>
        <v>#DIV/0!</v>
      </c>
      <c r="I107" s="20"/>
      <c r="J107" s="93">
        <f t="shared" si="132"/>
        <v>0</v>
      </c>
      <c r="K107" s="31" t="e">
        <f t="shared" si="133"/>
        <v>#N/A</v>
      </c>
      <c r="L107" s="101" t="e">
        <f t="shared" si="134"/>
        <v>#N/A</v>
      </c>
      <c r="M107" s="32" t="e">
        <f t="shared" si="135"/>
        <v>#N/A</v>
      </c>
      <c r="N107" s="31" t="e">
        <f t="shared" si="136"/>
        <v>#N/A</v>
      </c>
      <c r="O107" s="33"/>
      <c r="P107" s="31">
        <f t="shared" si="137"/>
        <v>0</v>
      </c>
      <c r="Q107" s="31">
        <f t="shared" si="138"/>
        <v>0</v>
      </c>
      <c r="R107" s="34" t="e">
        <f t="shared" si="139"/>
        <v>#DIV/0!</v>
      </c>
      <c r="S107" s="34" t="e">
        <f t="shared" si="140"/>
        <v>#N/A</v>
      </c>
      <c r="T107" s="31" t="e">
        <f t="shared" si="141"/>
        <v>#DIV/0!</v>
      </c>
      <c r="U107" s="21"/>
      <c r="V107" s="21">
        <f t="shared" si="196"/>
        <v>0</v>
      </c>
      <c r="W107" s="11">
        <f t="shared" si="142"/>
        <v>0</v>
      </c>
      <c r="X107" s="11">
        <f t="shared" si="143"/>
        <v>0</v>
      </c>
      <c r="Y107" s="11">
        <f t="shared" si="144"/>
        <v>0</v>
      </c>
      <c r="Z107" s="22">
        <f t="shared" si="145"/>
        <v>0</v>
      </c>
      <c r="AA107" s="23">
        <f t="shared" si="146"/>
        <v>0</v>
      </c>
      <c r="AB107" s="24">
        <f t="shared" si="147"/>
        <v>0</v>
      </c>
      <c r="AC107" s="23">
        <f t="shared" si="148"/>
        <v>0</v>
      </c>
      <c r="AD107" s="25" t="e">
        <f t="shared" si="149"/>
        <v>#DIV/0!</v>
      </c>
      <c r="AE107" s="25" t="e">
        <f t="shared" si="150"/>
        <v>#DIV/0!</v>
      </c>
      <c r="AF107" s="11">
        <f t="shared" si="151"/>
        <v>0</v>
      </c>
      <c r="AG107" s="65">
        <f t="shared" si="152"/>
        <v>0</v>
      </c>
      <c r="AH107" s="65">
        <f t="shared" si="153"/>
        <v>0</v>
      </c>
      <c r="AI107" s="26">
        <f t="shared" si="154"/>
        <v>0.9</v>
      </c>
      <c r="AJ107" s="26">
        <f t="shared" si="155"/>
        <v>0</v>
      </c>
      <c r="AK107" s="26">
        <f t="shared" si="156"/>
        <v>0</v>
      </c>
      <c r="AL107" s="26">
        <f t="shared" si="157"/>
        <v>0</v>
      </c>
      <c r="AM107" s="26">
        <f t="shared" si="158"/>
        <v>0</v>
      </c>
      <c r="AN107" s="27">
        <f t="shared" si="159"/>
        <v>0.9</v>
      </c>
      <c r="AO107" s="22">
        <f t="shared" si="160"/>
        <v>0</v>
      </c>
      <c r="AP107" s="22">
        <f t="shared" si="161"/>
        <v>0</v>
      </c>
      <c r="AQ107" s="22">
        <f t="shared" si="162"/>
        <v>0</v>
      </c>
      <c r="AR107" s="22">
        <f t="shared" si="163"/>
        <v>0</v>
      </c>
      <c r="AS107" s="22">
        <f t="shared" si="164"/>
        <v>0</v>
      </c>
      <c r="AT107" s="22">
        <f t="shared" si="165"/>
        <v>0</v>
      </c>
      <c r="AU107" s="22">
        <f t="shared" si="166"/>
        <v>-192</v>
      </c>
      <c r="AV107" s="11">
        <f t="shared" si="167"/>
        <v>0</v>
      </c>
      <c r="AW107" s="11">
        <f t="shared" si="168"/>
        <v>0</v>
      </c>
      <c r="AX107" s="11">
        <f t="shared" si="169"/>
        <v>0</v>
      </c>
      <c r="AY107" s="11">
        <f t="shared" si="170"/>
        <v>0</v>
      </c>
      <c r="AZ107" s="11">
        <f t="shared" si="171"/>
        <v>0</v>
      </c>
      <c r="BA107" s="11">
        <f t="shared" si="172"/>
        <v>0</v>
      </c>
      <c r="BB107" s="12">
        <f t="shared" si="173"/>
        <v>0</v>
      </c>
      <c r="BC107" s="11">
        <f t="shared" si="174"/>
        <v>0</v>
      </c>
      <c r="BD107" s="11">
        <f t="shared" si="175"/>
        <v>0</v>
      </c>
      <c r="BE107" s="11">
        <f t="shared" si="176"/>
        <v>0</v>
      </c>
      <c r="BF107" s="22">
        <f t="shared" si="177"/>
        <v>0</v>
      </c>
      <c r="BG107" s="22">
        <f t="shared" si="178"/>
        <v>0</v>
      </c>
      <c r="BH107" s="22">
        <f t="shared" si="179"/>
        <v>0</v>
      </c>
      <c r="BI107" s="22">
        <f t="shared" si="180"/>
        <v>0</v>
      </c>
      <c r="BJ107" s="22">
        <f t="shared" si="181"/>
        <v>0</v>
      </c>
      <c r="BK107" s="22">
        <f t="shared" si="182"/>
        <v>0</v>
      </c>
      <c r="BL107" s="22">
        <f t="shared" si="197"/>
        <v>0</v>
      </c>
      <c r="BM107" s="22">
        <f t="shared" si="126"/>
        <v>0</v>
      </c>
      <c r="BN107" s="22">
        <f t="shared" si="183"/>
        <v>0</v>
      </c>
      <c r="BO107" s="22">
        <f t="shared" si="184"/>
        <v>0</v>
      </c>
      <c r="BP107" s="22">
        <f t="shared" si="185"/>
        <v>0</v>
      </c>
      <c r="BQ107" s="22">
        <f t="shared" si="186"/>
        <v>0</v>
      </c>
      <c r="BR107" s="22">
        <f t="shared" si="187"/>
        <v>0</v>
      </c>
      <c r="BS107" s="66" t="e">
        <f>VLOOKUP(V107,'AMS Tabelle Pauschalsätze'!A97:L196,8,TRUE)</f>
        <v>#N/A</v>
      </c>
      <c r="BT107" s="66" t="e">
        <f>VLOOKUP(V107,'AMS Tabelle Pauschalsätze'!A97:L196,7,TRUE)</f>
        <v>#N/A</v>
      </c>
      <c r="BU107" s="73" t="e">
        <f t="shared" si="188"/>
        <v>#N/A</v>
      </c>
      <c r="BV107" s="73" t="e">
        <f t="shared" si="189"/>
        <v>#N/A</v>
      </c>
      <c r="BW107" s="73" t="e">
        <f>VLOOKUP(V107,'AMS Tabelle Pauschalsätze'!A97:L196,10,TRUE)</f>
        <v>#N/A</v>
      </c>
      <c r="BX107" s="11">
        <f t="shared" si="127"/>
        <v>0</v>
      </c>
      <c r="BY107" s="65" t="e">
        <f t="shared" si="128"/>
        <v>#DIV/0!</v>
      </c>
      <c r="BZ107" s="73" t="e">
        <f t="shared" si="190"/>
        <v>#N/A</v>
      </c>
      <c r="CA107" s="110" t="e">
        <f t="shared" si="129"/>
        <v>#N/A</v>
      </c>
      <c r="CB107" s="22"/>
      <c r="CC107" s="28" t="e">
        <f t="shared" si="130"/>
        <v>#DIV/0!</v>
      </c>
      <c r="CD107" s="28" t="e">
        <f t="shared" si="191"/>
        <v>#N/A</v>
      </c>
      <c r="CE107" s="28" t="e">
        <f t="shared" si="192"/>
        <v>#DIV/0!</v>
      </c>
      <c r="CF107" s="11"/>
      <c r="CG107" s="22" t="e">
        <f t="shared" si="193"/>
        <v>#N/A</v>
      </c>
      <c r="CH107" s="22" t="e">
        <f t="shared" si="194"/>
        <v>#N/A</v>
      </c>
      <c r="CI107" s="22" t="e">
        <f t="shared" si="195"/>
        <v>#N/A</v>
      </c>
    </row>
    <row r="108" spans="1:87" x14ac:dyDescent="0.25">
      <c r="A108" s="11">
        <v>95</v>
      </c>
      <c r="B108" s="37"/>
      <c r="C108" s="37"/>
      <c r="D108" s="38"/>
      <c r="E108" s="109"/>
      <c r="F108" s="109"/>
      <c r="G108" s="109"/>
      <c r="H108" s="131" t="e">
        <f t="shared" si="131"/>
        <v>#DIV/0!</v>
      </c>
      <c r="I108" s="20"/>
      <c r="J108" s="93">
        <f t="shared" si="132"/>
        <v>0</v>
      </c>
      <c r="K108" s="31" t="e">
        <f t="shared" si="133"/>
        <v>#N/A</v>
      </c>
      <c r="L108" s="101" t="e">
        <f t="shared" si="134"/>
        <v>#N/A</v>
      </c>
      <c r="M108" s="32" t="e">
        <f t="shared" si="135"/>
        <v>#N/A</v>
      </c>
      <c r="N108" s="31" t="e">
        <f t="shared" si="136"/>
        <v>#N/A</v>
      </c>
      <c r="O108" s="33"/>
      <c r="P108" s="31">
        <f t="shared" si="137"/>
        <v>0</v>
      </c>
      <c r="Q108" s="31">
        <f t="shared" si="138"/>
        <v>0</v>
      </c>
      <c r="R108" s="34" t="e">
        <f t="shared" si="139"/>
        <v>#DIV/0!</v>
      </c>
      <c r="S108" s="34" t="e">
        <f t="shared" si="140"/>
        <v>#N/A</v>
      </c>
      <c r="T108" s="31" t="e">
        <f t="shared" si="141"/>
        <v>#DIV/0!</v>
      </c>
      <c r="U108" s="21"/>
      <c r="V108" s="21">
        <f t="shared" si="196"/>
        <v>0</v>
      </c>
      <c r="W108" s="11">
        <f t="shared" si="142"/>
        <v>0</v>
      </c>
      <c r="X108" s="11">
        <f t="shared" si="143"/>
        <v>0</v>
      </c>
      <c r="Y108" s="11">
        <f t="shared" si="144"/>
        <v>0</v>
      </c>
      <c r="Z108" s="22">
        <f t="shared" si="145"/>
        <v>0</v>
      </c>
      <c r="AA108" s="23">
        <f t="shared" si="146"/>
        <v>0</v>
      </c>
      <c r="AB108" s="24">
        <f t="shared" si="147"/>
        <v>0</v>
      </c>
      <c r="AC108" s="23">
        <f t="shared" si="148"/>
        <v>0</v>
      </c>
      <c r="AD108" s="25" t="e">
        <f t="shared" si="149"/>
        <v>#DIV/0!</v>
      </c>
      <c r="AE108" s="25" t="e">
        <f t="shared" si="150"/>
        <v>#DIV/0!</v>
      </c>
      <c r="AF108" s="11">
        <f t="shared" si="151"/>
        <v>0</v>
      </c>
      <c r="AG108" s="65">
        <f t="shared" si="152"/>
        <v>0</v>
      </c>
      <c r="AH108" s="65">
        <f t="shared" si="153"/>
        <v>0</v>
      </c>
      <c r="AI108" s="26">
        <f t="shared" si="154"/>
        <v>0.9</v>
      </c>
      <c r="AJ108" s="26">
        <f t="shared" si="155"/>
        <v>0</v>
      </c>
      <c r="AK108" s="26">
        <f t="shared" si="156"/>
        <v>0</v>
      </c>
      <c r="AL108" s="26">
        <f t="shared" si="157"/>
        <v>0</v>
      </c>
      <c r="AM108" s="26">
        <f t="shared" si="158"/>
        <v>0</v>
      </c>
      <c r="AN108" s="27">
        <f t="shared" si="159"/>
        <v>0.9</v>
      </c>
      <c r="AO108" s="22">
        <f t="shared" si="160"/>
        <v>0</v>
      </c>
      <c r="AP108" s="22">
        <f t="shared" si="161"/>
        <v>0</v>
      </c>
      <c r="AQ108" s="22">
        <f t="shared" si="162"/>
        <v>0</v>
      </c>
      <c r="AR108" s="22">
        <f t="shared" si="163"/>
        <v>0</v>
      </c>
      <c r="AS108" s="22">
        <f t="shared" si="164"/>
        <v>0</v>
      </c>
      <c r="AT108" s="22">
        <f t="shared" si="165"/>
        <v>0</v>
      </c>
      <c r="AU108" s="22">
        <f t="shared" si="166"/>
        <v>-192</v>
      </c>
      <c r="AV108" s="11">
        <f t="shared" si="167"/>
        <v>0</v>
      </c>
      <c r="AW108" s="11">
        <f t="shared" si="168"/>
        <v>0</v>
      </c>
      <c r="AX108" s="11">
        <f t="shared" si="169"/>
        <v>0</v>
      </c>
      <c r="AY108" s="11">
        <f t="shared" si="170"/>
        <v>0</v>
      </c>
      <c r="AZ108" s="11">
        <f t="shared" si="171"/>
        <v>0</v>
      </c>
      <c r="BA108" s="11">
        <f t="shared" si="172"/>
        <v>0</v>
      </c>
      <c r="BB108" s="12">
        <f t="shared" si="173"/>
        <v>0</v>
      </c>
      <c r="BC108" s="11">
        <f t="shared" si="174"/>
        <v>0</v>
      </c>
      <c r="BD108" s="11">
        <f t="shared" si="175"/>
        <v>0</v>
      </c>
      <c r="BE108" s="11">
        <f t="shared" si="176"/>
        <v>0</v>
      </c>
      <c r="BF108" s="22">
        <f t="shared" si="177"/>
        <v>0</v>
      </c>
      <c r="BG108" s="22">
        <f t="shared" si="178"/>
        <v>0</v>
      </c>
      <c r="BH108" s="22">
        <f t="shared" si="179"/>
        <v>0</v>
      </c>
      <c r="BI108" s="22">
        <f t="shared" si="180"/>
        <v>0</v>
      </c>
      <c r="BJ108" s="22">
        <f t="shared" si="181"/>
        <v>0</v>
      </c>
      <c r="BK108" s="22">
        <f t="shared" si="182"/>
        <v>0</v>
      </c>
      <c r="BL108" s="22">
        <f t="shared" si="197"/>
        <v>0</v>
      </c>
      <c r="BM108" s="22">
        <f t="shared" si="126"/>
        <v>0</v>
      </c>
      <c r="BN108" s="22">
        <f t="shared" si="183"/>
        <v>0</v>
      </c>
      <c r="BO108" s="22">
        <f t="shared" si="184"/>
        <v>0</v>
      </c>
      <c r="BP108" s="22">
        <f t="shared" si="185"/>
        <v>0</v>
      </c>
      <c r="BQ108" s="22">
        <f t="shared" si="186"/>
        <v>0</v>
      </c>
      <c r="BR108" s="22">
        <f t="shared" si="187"/>
        <v>0</v>
      </c>
      <c r="BS108" s="66" t="e">
        <f>VLOOKUP(V108,'AMS Tabelle Pauschalsätze'!A98:L197,8,TRUE)</f>
        <v>#N/A</v>
      </c>
      <c r="BT108" s="66" t="e">
        <f>VLOOKUP(V108,'AMS Tabelle Pauschalsätze'!A98:L197,7,TRUE)</f>
        <v>#N/A</v>
      </c>
      <c r="BU108" s="73" t="e">
        <f t="shared" si="188"/>
        <v>#N/A</v>
      </c>
      <c r="BV108" s="73" t="e">
        <f t="shared" si="189"/>
        <v>#N/A</v>
      </c>
      <c r="BW108" s="73" t="e">
        <f>VLOOKUP(V108,'AMS Tabelle Pauschalsätze'!A98:L197,10,TRUE)</f>
        <v>#N/A</v>
      </c>
      <c r="BX108" s="11">
        <f t="shared" si="127"/>
        <v>0</v>
      </c>
      <c r="BY108" s="65" t="e">
        <f t="shared" si="128"/>
        <v>#DIV/0!</v>
      </c>
      <c r="BZ108" s="73" t="e">
        <f t="shared" si="190"/>
        <v>#N/A</v>
      </c>
      <c r="CA108" s="110" t="e">
        <f t="shared" si="129"/>
        <v>#N/A</v>
      </c>
      <c r="CB108" s="22"/>
      <c r="CC108" s="28" t="e">
        <f t="shared" si="130"/>
        <v>#DIV/0!</v>
      </c>
      <c r="CD108" s="28" t="e">
        <f t="shared" si="191"/>
        <v>#N/A</v>
      </c>
      <c r="CE108" s="28" t="e">
        <f t="shared" si="192"/>
        <v>#DIV/0!</v>
      </c>
      <c r="CF108" s="11"/>
      <c r="CG108" s="22" t="e">
        <f t="shared" si="193"/>
        <v>#N/A</v>
      </c>
      <c r="CH108" s="22" t="e">
        <f t="shared" si="194"/>
        <v>#N/A</v>
      </c>
      <c r="CI108" s="22" t="e">
        <f t="shared" si="195"/>
        <v>#N/A</v>
      </c>
    </row>
    <row r="109" spans="1:87" x14ac:dyDescent="0.25">
      <c r="A109" s="11">
        <v>96</v>
      </c>
      <c r="B109" s="37"/>
      <c r="C109" s="37"/>
      <c r="D109" s="38"/>
      <c r="E109" s="109"/>
      <c r="F109" s="109"/>
      <c r="G109" s="109"/>
      <c r="H109" s="131" t="e">
        <f t="shared" si="131"/>
        <v>#DIV/0!</v>
      </c>
      <c r="I109" s="20"/>
      <c r="J109" s="93">
        <f t="shared" si="132"/>
        <v>0</v>
      </c>
      <c r="K109" s="31" t="e">
        <f t="shared" si="133"/>
        <v>#N/A</v>
      </c>
      <c r="L109" s="101" t="e">
        <f t="shared" si="134"/>
        <v>#N/A</v>
      </c>
      <c r="M109" s="32" t="e">
        <f t="shared" si="135"/>
        <v>#N/A</v>
      </c>
      <c r="N109" s="31" t="e">
        <f t="shared" si="136"/>
        <v>#N/A</v>
      </c>
      <c r="O109" s="33"/>
      <c r="P109" s="31">
        <f t="shared" si="137"/>
        <v>0</v>
      </c>
      <c r="Q109" s="31">
        <f t="shared" si="138"/>
        <v>0</v>
      </c>
      <c r="R109" s="34" t="e">
        <f t="shared" si="139"/>
        <v>#DIV/0!</v>
      </c>
      <c r="S109" s="34" t="e">
        <f t="shared" si="140"/>
        <v>#N/A</v>
      </c>
      <c r="T109" s="31" t="e">
        <f t="shared" si="141"/>
        <v>#DIV/0!</v>
      </c>
      <c r="U109" s="21"/>
      <c r="V109" s="21">
        <f t="shared" si="196"/>
        <v>0</v>
      </c>
      <c r="W109" s="11">
        <f t="shared" si="142"/>
        <v>0</v>
      </c>
      <c r="X109" s="11">
        <f t="shared" si="143"/>
        <v>0</v>
      </c>
      <c r="Y109" s="11">
        <f t="shared" si="144"/>
        <v>0</v>
      </c>
      <c r="Z109" s="22">
        <f t="shared" si="145"/>
        <v>0</v>
      </c>
      <c r="AA109" s="23">
        <f t="shared" si="146"/>
        <v>0</v>
      </c>
      <c r="AB109" s="24">
        <f t="shared" si="147"/>
        <v>0</v>
      </c>
      <c r="AC109" s="23">
        <f t="shared" si="148"/>
        <v>0</v>
      </c>
      <c r="AD109" s="25" t="e">
        <f t="shared" si="149"/>
        <v>#DIV/0!</v>
      </c>
      <c r="AE109" s="25" t="e">
        <f t="shared" si="150"/>
        <v>#DIV/0!</v>
      </c>
      <c r="AF109" s="11">
        <f t="shared" si="151"/>
        <v>0</v>
      </c>
      <c r="AG109" s="65">
        <f t="shared" si="152"/>
        <v>0</v>
      </c>
      <c r="AH109" s="65">
        <f t="shared" si="153"/>
        <v>0</v>
      </c>
      <c r="AI109" s="26">
        <f t="shared" si="154"/>
        <v>0.9</v>
      </c>
      <c r="AJ109" s="26">
        <f t="shared" si="155"/>
        <v>0</v>
      </c>
      <c r="AK109" s="26">
        <f t="shared" si="156"/>
        <v>0</v>
      </c>
      <c r="AL109" s="26">
        <f t="shared" si="157"/>
        <v>0</v>
      </c>
      <c r="AM109" s="26">
        <f t="shared" si="158"/>
        <v>0</v>
      </c>
      <c r="AN109" s="27">
        <f t="shared" si="159"/>
        <v>0.9</v>
      </c>
      <c r="AO109" s="22">
        <f t="shared" si="160"/>
        <v>0</v>
      </c>
      <c r="AP109" s="22">
        <f t="shared" si="161"/>
        <v>0</v>
      </c>
      <c r="AQ109" s="22">
        <f t="shared" si="162"/>
        <v>0</v>
      </c>
      <c r="AR109" s="22">
        <f t="shared" si="163"/>
        <v>0</v>
      </c>
      <c r="AS109" s="22">
        <f t="shared" si="164"/>
        <v>0</v>
      </c>
      <c r="AT109" s="22">
        <f t="shared" si="165"/>
        <v>0</v>
      </c>
      <c r="AU109" s="22">
        <f t="shared" si="166"/>
        <v>-192</v>
      </c>
      <c r="AV109" s="11">
        <f t="shared" si="167"/>
        <v>0</v>
      </c>
      <c r="AW109" s="11">
        <f t="shared" si="168"/>
        <v>0</v>
      </c>
      <c r="AX109" s="11">
        <f t="shared" si="169"/>
        <v>0</v>
      </c>
      <c r="AY109" s="11">
        <f t="shared" si="170"/>
        <v>0</v>
      </c>
      <c r="AZ109" s="11">
        <f t="shared" si="171"/>
        <v>0</v>
      </c>
      <c r="BA109" s="11">
        <f t="shared" si="172"/>
        <v>0</v>
      </c>
      <c r="BB109" s="12">
        <f t="shared" si="173"/>
        <v>0</v>
      </c>
      <c r="BC109" s="11">
        <f t="shared" si="174"/>
        <v>0</v>
      </c>
      <c r="BD109" s="11">
        <f t="shared" si="175"/>
        <v>0</v>
      </c>
      <c r="BE109" s="11">
        <f t="shared" si="176"/>
        <v>0</v>
      </c>
      <c r="BF109" s="22">
        <f t="shared" si="177"/>
        <v>0</v>
      </c>
      <c r="BG109" s="22">
        <f t="shared" si="178"/>
        <v>0</v>
      </c>
      <c r="BH109" s="22">
        <f t="shared" si="179"/>
        <v>0</v>
      </c>
      <c r="BI109" s="22">
        <f t="shared" si="180"/>
        <v>0</v>
      </c>
      <c r="BJ109" s="22">
        <f t="shared" si="181"/>
        <v>0</v>
      </c>
      <c r="BK109" s="22">
        <f t="shared" si="182"/>
        <v>0</v>
      </c>
      <c r="BL109" s="22">
        <f t="shared" si="197"/>
        <v>0</v>
      </c>
      <c r="BM109" s="22">
        <f t="shared" si="126"/>
        <v>0</v>
      </c>
      <c r="BN109" s="22">
        <f t="shared" si="183"/>
        <v>0</v>
      </c>
      <c r="BO109" s="22">
        <f t="shared" si="184"/>
        <v>0</v>
      </c>
      <c r="BP109" s="22">
        <f t="shared" si="185"/>
        <v>0</v>
      </c>
      <c r="BQ109" s="22">
        <f t="shared" si="186"/>
        <v>0</v>
      </c>
      <c r="BR109" s="22">
        <f t="shared" si="187"/>
        <v>0</v>
      </c>
      <c r="BS109" s="66" t="e">
        <f>VLOOKUP(V109,'AMS Tabelle Pauschalsätze'!A99:L198,8,TRUE)</f>
        <v>#N/A</v>
      </c>
      <c r="BT109" s="66" t="e">
        <f>VLOOKUP(V109,'AMS Tabelle Pauschalsätze'!A99:L198,7,TRUE)</f>
        <v>#N/A</v>
      </c>
      <c r="BU109" s="73" t="e">
        <f t="shared" si="188"/>
        <v>#N/A</v>
      </c>
      <c r="BV109" s="73" t="e">
        <f t="shared" si="189"/>
        <v>#N/A</v>
      </c>
      <c r="BW109" s="73" t="e">
        <f>VLOOKUP(V109,'AMS Tabelle Pauschalsätze'!A99:L198,10,TRUE)</f>
        <v>#N/A</v>
      </c>
      <c r="BX109" s="11">
        <f t="shared" si="127"/>
        <v>0</v>
      </c>
      <c r="BY109" s="65" t="e">
        <f t="shared" si="128"/>
        <v>#DIV/0!</v>
      </c>
      <c r="BZ109" s="73" t="e">
        <f t="shared" si="190"/>
        <v>#N/A</v>
      </c>
      <c r="CA109" s="110" t="e">
        <f t="shared" si="129"/>
        <v>#N/A</v>
      </c>
      <c r="CB109" s="22"/>
      <c r="CC109" s="28" t="e">
        <f t="shared" si="130"/>
        <v>#DIV/0!</v>
      </c>
      <c r="CD109" s="28" t="e">
        <f t="shared" si="191"/>
        <v>#N/A</v>
      </c>
      <c r="CE109" s="28" t="e">
        <f t="shared" si="192"/>
        <v>#DIV/0!</v>
      </c>
      <c r="CF109" s="11"/>
      <c r="CG109" s="22" t="e">
        <f t="shared" si="193"/>
        <v>#N/A</v>
      </c>
      <c r="CH109" s="22" t="e">
        <f t="shared" si="194"/>
        <v>#N/A</v>
      </c>
      <c r="CI109" s="22" t="e">
        <f t="shared" si="195"/>
        <v>#N/A</v>
      </c>
    </row>
    <row r="110" spans="1:87" x14ac:dyDescent="0.25">
      <c r="A110" s="11">
        <v>97</v>
      </c>
      <c r="B110" s="37"/>
      <c r="C110" s="37"/>
      <c r="D110" s="38"/>
      <c r="E110" s="109"/>
      <c r="F110" s="109"/>
      <c r="G110" s="109"/>
      <c r="H110" s="131" t="e">
        <f t="shared" si="131"/>
        <v>#DIV/0!</v>
      </c>
      <c r="I110" s="20"/>
      <c r="J110" s="93">
        <f t="shared" si="132"/>
        <v>0</v>
      </c>
      <c r="K110" s="31" t="e">
        <f t="shared" si="133"/>
        <v>#N/A</v>
      </c>
      <c r="L110" s="101" t="e">
        <f t="shared" si="134"/>
        <v>#N/A</v>
      </c>
      <c r="M110" s="32" t="e">
        <f t="shared" si="135"/>
        <v>#N/A</v>
      </c>
      <c r="N110" s="31" t="e">
        <f t="shared" si="136"/>
        <v>#N/A</v>
      </c>
      <c r="O110" s="33"/>
      <c r="P110" s="31">
        <f t="shared" si="137"/>
        <v>0</v>
      </c>
      <c r="Q110" s="31">
        <f t="shared" si="138"/>
        <v>0</v>
      </c>
      <c r="R110" s="34" t="e">
        <f t="shared" si="139"/>
        <v>#DIV/0!</v>
      </c>
      <c r="S110" s="34" t="e">
        <f t="shared" si="140"/>
        <v>#N/A</v>
      </c>
      <c r="T110" s="31" t="e">
        <f t="shared" si="141"/>
        <v>#DIV/0!</v>
      </c>
      <c r="U110" s="21"/>
      <c r="V110" s="21">
        <f t="shared" si="196"/>
        <v>0</v>
      </c>
      <c r="W110" s="11">
        <f t="shared" si="142"/>
        <v>0</v>
      </c>
      <c r="X110" s="11">
        <f t="shared" si="143"/>
        <v>0</v>
      </c>
      <c r="Y110" s="11">
        <f t="shared" si="144"/>
        <v>0</v>
      </c>
      <c r="Z110" s="22">
        <f t="shared" si="145"/>
        <v>0</v>
      </c>
      <c r="AA110" s="23">
        <f t="shared" si="146"/>
        <v>0</v>
      </c>
      <c r="AB110" s="24">
        <f t="shared" si="147"/>
        <v>0</v>
      </c>
      <c r="AC110" s="23">
        <f t="shared" si="148"/>
        <v>0</v>
      </c>
      <c r="AD110" s="25" t="e">
        <f t="shared" si="149"/>
        <v>#DIV/0!</v>
      </c>
      <c r="AE110" s="25" t="e">
        <f t="shared" si="150"/>
        <v>#DIV/0!</v>
      </c>
      <c r="AF110" s="11">
        <f t="shared" si="151"/>
        <v>0</v>
      </c>
      <c r="AG110" s="65">
        <f t="shared" si="152"/>
        <v>0</v>
      </c>
      <c r="AH110" s="65">
        <f t="shared" si="153"/>
        <v>0</v>
      </c>
      <c r="AI110" s="26">
        <f t="shared" si="154"/>
        <v>0.9</v>
      </c>
      <c r="AJ110" s="26">
        <f t="shared" si="155"/>
        <v>0</v>
      </c>
      <c r="AK110" s="26">
        <f t="shared" si="156"/>
        <v>0</v>
      </c>
      <c r="AL110" s="26">
        <f t="shared" si="157"/>
        <v>0</v>
      </c>
      <c r="AM110" s="26">
        <f t="shared" si="158"/>
        <v>0</v>
      </c>
      <c r="AN110" s="27">
        <f t="shared" si="159"/>
        <v>0.9</v>
      </c>
      <c r="AO110" s="22">
        <f t="shared" si="160"/>
        <v>0</v>
      </c>
      <c r="AP110" s="22">
        <f t="shared" si="161"/>
        <v>0</v>
      </c>
      <c r="AQ110" s="22">
        <f t="shared" si="162"/>
        <v>0</v>
      </c>
      <c r="AR110" s="22">
        <f t="shared" si="163"/>
        <v>0</v>
      </c>
      <c r="AS110" s="22">
        <f t="shared" si="164"/>
        <v>0</v>
      </c>
      <c r="AT110" s="22">
        <f t="shared" si="165"/>
        <v>0</v>
      </c>
      <c r="AU110" s="22">
        <f t="shared" si="166"/>
        <v>-192</v>
      </c>
      <c r="AV110" s="11">
        <f t="shared" si="167"/>
        <v>0</v>
      </c>
      <c r="AW110" s="11">
        <f t="shared" si="168"/>
        <v>0</v>
      </c>
      <c r="AX110" s="11">
        <f t="shared" si="169"/>
        <v>0</v>
      </c>
      <c r="AY110" s="11">
        <f t="shared" si="170"/>
        <v>0</v>
      </c>
      <c r="AZ110" s="11">
        <f t="shared" si="171"/>
        <v>0</v>
      </c>
      <c r="BA110" s="11">
        <f t="shared" si="172"/>
        <v>0</v>
      </c>
      <c r="BB110" s="12">
        <f t="shared" si="173"/>
        <v>0</v>
      </c>
      <c r="BC110" s="11">
        <f t="shared" si="174"/>
        <v>0</v>
      </c>
      <c r="BD110" s="11">
        <f t="shared" si="175"/>
        <v>0</v>
      </c>
      <c r="BE110" s="11">
        <f t="shared" si="176"/>
        <v>0</v>
      </c>
      <c r="BF110" s="22">
        <f t="shared" si="177"/>
        <v>0</v>
      </c>
      <c r="BG110" s="22">
        <f t="shared" si="178"/>
        <v>0</v>
      </c>
      <c r="BH110" s="22">
        <f t="shared" si="179"/>
        <v>0</v>
      </c>
      <c r="BI110" s="22">
        <f t="shared" si="180"/>
        <v>0</v>
      </c>
      <c r="BJ110" s="22">
        <f t="shared" si="181"/>
        <v>0</v>
      </c>
      <c r="BK110" s="22">
        <f t="shared" si="182"/>
        <v>0</v>
      </c>
      <c r="BL110" s="22">
        <f t="shared" si="197"/>
        <v>0</v>
      </c>
      <c r="BM110" s="22">
        <f t="shared" ref="BM110:BM141" si="198">BL110/12</f>
        <v>0</v>
      </c>
      <c r="BN110" s="22">
        <f t="shared" si="183"/>
        <v>0</v>
      </c>
      <c r="BO110" s="22">
        <f t="shared" si="184"/>
        <v>0</v>
      </c>
      <c r="BP110" s="22">
        <f t="shared" si="185"/>
        <v>0</v>
      </c>
      <c r="BQ110" s="22">
        <f t="shared" si="186"/>
        <v>0</v>
      </c>
      <c r="BR110" s="22">
        <f t="shared" si="187"/>
        <v>0</v>
      </c>
      <c r="BS110" s="66" t="e">
        <f>VLOOKUP(V110,'AMS Tabelle Pauschalsätze'!A100:L199,8,TRUE)</f>
        <v>#N/A</v>
      </c>
      <c r="BT110" s="66" t="e">
        <f>VLOOKUP(V110,'AMS Tabelle Pauschalsätze'!A100:L199,7,TRUE)</f>
        <v>#N/A</v>
      </c>
      <c r="BU110" s="73" t="e">
        <f t="shared" si="188"/>
        <v>#N/A</v>
      </c>
      <c r="BV110" s="73" t="e">
        <f t="shared" si="189"/>
        <v>#N/A</v>
      </c>
      <c r="BW110" s="73" t="e">
        <f>VLOOKUP(V110,'AMS Tabelle Pauschalsätze'!A100:L199,10,TRUE)</f>
        <v>#N/A</v>
      </c>
      <c r="BX110" s="11">
        <f t="shared" ref="BX110:BX141" si="199">AB110*4.33</f>
        <v>0</v>
      </c>
      <c r="BY110" s="65" t="e">
        <f t="shared" ref="BY110:BY141" si="200">F110/E110</f>
        <v>#DIV/0!</v>
      </c>
      <c r="BZ110" s="73" t="e">
        <f t="shared" si="190"/>
        <v>#N/A</v>
      </c>
      <c r="CA110" s="110" t="e">
        <f t="shared" ref="CA110:CA141" si="201">(BZ110*AH110)</f>
        <v>#N/A</v>
      </c>
      <c r="CB110" s="22"/>
      <c r="CC110" s="28" t="e">
        <f t="shared" ref="CC110:CC141" si="202">AD110*BU110</f>
        <v>#DIV/0!</v>
      </c>
      <c r="CD110" s="28" t="e">
        <f t="shared" si="191"/>
        <v>#N/A</v>
      </c>
      <c r="CE110" s="28" t="e">
        <f t="shared" si="192"/>
        <v>#DIV/0!</v>
      </c>
      <c r="CF110" s="11"/>
      <c r="CG110" s="22" t="e">
        <f t="shared" si="193"/>
        <v>#N/A</v>
      </c>
      <c r="CH110" s="22" t="e">
        <f t="shared" si="194"/>
        <v>#N/A</v>
      </c>
      <c r="CI110" s="22" t="e">
        <f t="shared" si="195"/>
        <v>#N/A</v>
      </c>
    </row>
    <row r="111" spans="1:87" x14ac:dyDescent="0.25">
      <c r="A111" s="11">
        <v>98</v>
      </c>
      <c r="B111" s="37"/>
      <c r="C111" s="37"/>
      <c r="D111" s="38"/>
      <c r="E111" s="109"/>
      <c r="F111" s="109"/>
      <c r="G111" s="109"/>
      <c r="H111" s="131" t="e">
        <f t="shared" si="131"/>
        <v>#DIV/0!</v>
      </c>
      <c r="I111" s="20"/>
      <c r="J111" s="93">
        <f t="shared" si="132"/>
        <v>0</v>
      </c>
      <c r="K111" s="31" t="e">
        <f t="shared" si="133"/>
        <v>#N/A</v>
      </c>
      <c r="L111" s="101" t="e">
        <f t="shared" si="134"/>
        <v>#N/A</v>
      </c>
      <c r="M111" s="32" t="e">
        <f t="shared" si="135"/>
        <v>#N/A</v>
      </c>
      <c r="N111" s="31" t="e">
        <f t="shared" si="136"/>
        <v>#N/A</v>
      </c>
      <c r="O111" s="33"/>
      <c r="P111" s="31">
        <f t="shared" si="137"/>
        <v>0</v>
      </c>
      <c r="Q111" s="31">
        <f t="shared" si="138"/>
        <v>0</v>
      </c>
      <c r="R111" s="34" t="e">
        <f t="shared" si="139"/>
        <v>#DIV/0!</v>
      </c>
      <c r="S111" s="34" t="e">
        <f t="shared" si="140"/>
        <v>#N/A</v>
      </c>
      <c r="T111" s="31" t="e">
        <f t="shared" si="141"/>
        <v>#DIV/0!</v>
      </c>
      <c r="U111" s="21"/>
      <c r="V111" s="21">
        <f t="shared" si="196"/>
        <v>0</v>
      </c>
      <c r="W111" s="11">
        <f t="shared" si="142"/>
        <v>0</v>
      </c>
      <c r="X111" s="11">
        <f t="shared" si="143"/>
        <v>0</v>
      </c>
      <c r="Y111" s="11">
        <f t="shared" si="144"/>
        <v>0</v>
      </c>
      <c r="Z111" s="22">
        <f t="shared" si="145"/>
        <v>0</v>
      </c>
      <c r="AA111" s="23">
        <f t="shared" si="146"/>
        <v>0</v>
      </c>
      <c r="AB111" s="24">
        <f t="shared" si="147"/>
        <v>0</v>
      </c>
      <c r="AC111" s="23">
        <f t="shared" si="148"/>
        <v>0</v>
      </c>
      <c r="AD111" s="25" t="e">
        <f t="shared" si="149"/>
        <v>#DIV/0!</v>
      </c>
      <c r="AE111" s="25" t="e">
        <f t="shared" si="150"/>
        <v>#DIV/0!</v>
      </c>
      <c r="AF111" s="11">
        <f t="shared" si="151"/>
        <v>0</v>
      </c>
      <c r="AG111" s="65">
        <f t="shared" si="152"/>
        <v>0</v>
      </c>
      <c r="AH111" s="65">
        <f t="shared" si="153"/>
        <v>0</v>
      </c>
      <c r="AI111" s="26">
        <f t="shared" si="154"/>
        <v>0.9</v>
      </c>
      <c r="AJ111" s="26">
        <f t="shared" si="155"/>
        <v>0</v>
      </c>
      <c r="AK111" s="26">
        <f t="shared" si="156"/>
        <v>0</v>
      </c>
      <c r="AL111" s="26">
        <f t="shared" si="157"/>
        <v>0</v>
      </c>
      <c r="AM111" s="26">
        <f t="shared" si="158"/>
        <v>0</v>
      </c>
      <c r="AN111" s="27">
        <f t="shared" si="159"/>
        <v>0.9</v>
      </c>
      <c r="AO111" s="22">
        <f t="shared" si="160"/>
        <v>0</v>
      </c>
      <c r="AP111" s="22">
        <f t="shared" si="161"/>
        <v>0</v>
      </c>
      <c r="AQ111" s="22">
        <f t="shared" si="162"/>
        <v>0</v>
      </c>
      <c r="AR111" s="22">
        <f t="shared" si="163"/>
        <v>0</v>
      </c>
      <c r="AS111" s="22">
        <f t="shared" si="164"/>
        <v>0</v>
      </c>
      <c r="AT111" s="22">
        <f t="shared" si="165"/>
        <v>0</v>
      </c>
      <c r="AU111" s="22">
        <f t="shared" si="166"/>
        <v>-192</v>
      </c>
      <c r="AV111" s="11">
        <f t="shared" si="167"/>
        <v>0</v>
      </c>
      <c r="AW111" s="11">
        <f t="shared" si="168"/>
        <v>0</v>
      </c>
      <c r="AX111" s="11">
        <f t="shared" si="169"/>
        <v>0</v>
      </c>
      <c r="AY111" s="11">
        <f t="shared" si="170"/>
        <v>0</v>
      </c>
      <c r="AZ111" s="11">
        <f t="shared" si="171"/>
        <v>0</v>
      </c>
      <c r="BA111" s="11">
        <f t="shared" si="172"/>
        <v>0</v>
      </c>
      <c r="BB111" s="12">
        <f t="shared" si="173"/>
        <v>0</v>
      </c>
      <c r="BC111" s="11">
        <f t="shared" si="174"/>
        <v>0</v>
      </c>
      <c r="BD111" s="11">
        <f t="shared" si="175"/>
        <v>0</v>
      </c>
      <c r="BE111" s="11">
        <f t="shared" si="176"/>
        <v>0</v>
      </c>
      <c r="BF111" s="22">
        <f t="shared" si="177"/>
        <v>0</v>
      </c>
      <c r="BG111" s="22">
        <f t="shared" si="178"/>
        <v>0</v>
      </c>
      <c r="BH111" s="22">
        <f t="shared" si="179"/>
        <v>0</v>
      </c>
      <c r="BI111" s="22">
        <f t="shared" si="180"/>
        <v>0</v>
      </c>
      <c r="BJ111" s="22">
        <f t="shared" si="181"/>
        <v>0</v>
      </c>
      <c r="BK111" s="22">
        <f t="shared" si="182"/>
        <v>0</v>
      </c>
      <c r="BL111" s="22">
        <f t="shared" si="197"/>
        <v>0</v>
      </c>
      <c r="BM111" s="22">
        <f t="shared" si="198"/>
        <v>0</v>
      </c>
      <c r="BN111" s="22">
        <f t="shared" si="183"/>
        <v>0</v>
      </c>
      <c r="BO111" s="22">
        <f t="shared" si="184"/>
        <v>0</v>
      </c>
      <c r="BP111" s="22">
        <f t="shared" si="185"/>
        <v>0</v>
      </c>
      <c r="BQ111" s="22">
        <f t="shared" si="186"/>
        <v>0</v>
      </c>
      <c r="BR111" s="22">
        <f t="shared" si="187"/>
        <v>0</v>
      </c>
      <c r="BS111" s="66" t="e">
        <f>VLOOKUP(V111,'AMS Tabelle Pauschalsätze'!A101:L200,8,TRUE)</f>
        <v>#N/A</v>
      </c>
      <c r="BT111" s="66" t="e">
        <f>VLOOKUP(V111,'AMS Tabelle Pauschalsätze'!A101:L200,7,TRUE)</f>
        <v>#N/A</v>
      </c>
      <c r="BU111" s="73" t="e">
        <f t="shared" si="188"/>
        <v>#N/A</v>
      </c>
      <c r="BV111" s="73" t="e">
        <f t="shared" si="189"/>
        <v>#N/A</v>
      </c>
      <c r="BW111" s="73" t="e">
        <f>VLOOKUP(V111,'AMS Tabelle Pauschalsätze'!A101:L200,10,TRUE)</f>
        <v>#N/A</v>
      </c>
      <c r="BX111" s="11">
        <f t="shared" si="199"/>
        <v>0</v>
      </c>
      <c r="BY111" s="65" t="e">
        <f t="shared" si="200"/>
        <v>#DIV/0!</v>
      </c>
      <c r="BZ111" s="73" t="e">
        <f t="shared" si="190"/>
        <v>#N/A</v>
      </c>
      <c r="CA111" s="110" t="e">
        <f t="shared" si="201"/>
        <v>#N/A</v>
      </c>
      <c r="CB111" s="22"/>
      <c r="CC111" s="28" t="e">
        <f t="shared" si="202"/>
        <v>#DIV/0!</v>
      </c>
      <c r="CD111" s="28" t="e">
        <f t="shared" si="191"/>
        <v>#N/A</v>
      </c>
      <c r="CE111" s="28" t="e">
        <f t="shared" si="192"/>
        <v>#DIV/0!</v>
      </c>
      <c r="CF111" s="11"/>
      <c r="CG111" s="22" t="e">
        <f t="shared" si="193"/>
        <v>#N/A</v>
      </c>
      <c r="CH111" s="22" t="e">
        <f t="shared" si="194"/>
        <v>#N/A</v>
      </c>
      <c r="CI111" s="22" t="e">
        <f t="shared" si="195"/>
        <v>#N/A</v>
      </c>
    </row>
    <row r="112" spans="1:87" x14ac:dyDescent="0.25">
      <c r="A112" s="11">
        <v>99</v>
      </c>
      <c r="B112" s="37"/>
      <c r="C112" s="37"/>
      <c r="D112" s="38"/>
      <c r="E112" s="109"/>
      <c r="F112" s="109"/>
      <c r="G112" s="109"/>
      <c r="H112" s="131" t="e">
        <f t="shared" si="131"/>
        <v>#DIV/0!</v>
      </c>
      <c r="I112" s="20"/>
      <c r="J112" s="93">
        <f t="shared" si="132"/>
        <v>0</v>
      </c>
      <c r="K112" s="31" t="e">
        <f t="shared" si="133"/>
        <v>#N/A</v>
      </c>
      <c r="L112" s="101" t="e">
        <f t="shared" si="134"/>
        <v>#N/A</v>
      </c>
      <c r="M112" s="32" t="e">
        <f t="shared" si="135"/>
        <v>#N/A</v>
      </c>
      <c r="N112" s="31" t="e">
        <f t="shared" si="136"/>
        <v>#N/A</v>
      </c>
      <c r="O112" s="33"/>
      <c r="P112" s="31">
        <f t="shared" si="137"/>
        <v>0</v>
      </c>
      <c r="Q112" s="31">
        <f t="shared" si="138"/>
        <v>0</v>
      </c>
      <c r="R112" s="34" t="e">
        <f t="shared" si="139"/>
        <v>#DIV/0!</v>
      </c>
      <c r="S112" s="34" t="e">
        <f t="shared" si="140"/>
        <v>#N/A</v>
      </c>
      <c r="T112" s="31" t="e">
        <f t="shared" si="141"/>
        <v>#DIV/0!</v>
      </c>
      <c r="U112" s="21"/>
      <c r="V112" s="21">
        <f t="shared" si="196"/>
        <v>0</v>
      </c>
      <c r="W112" s="11">
        <f t="shared" si="142"/>
        <v>0</v>
      </c>
      <c r="X112" s="11">
        <f t="shared" si="143"/>
        <v>0</v>
      </c>
      <c r="Y112" s="11">
        <f t="shared" si="144"/>
        <v>0</v>
      </c>
      <c r="Z112" s="22">
        <f t="shared" si="145"/>
        <v>0</v>
      </c>
      <c r="AA112" s="23">
        <f t="shared" si="146"/>
        <v>0</v>
      </c>
      <c r="AB112" s="24">
        <f t="shared" si="147"/>
        <v>0</v>
      </c>
      <c r="AC112" s="23">
        <f t="shared" si="148"/>
        <v>0</v>
      </c>
      <c r="AD112" s="25" t="e">
        <f t="shared" si="149"/>
        <v>#DIV/0!</v>
      </c>
      <c r="AE112" s="25" t="e">
        <f t="shared" si="150"/>
        <v>#DIV/0!</v>
      </c>
      <c r="AF112" s="11">
        <f t="shared" si="151"/>
        <v>0</v>
      </c>
      <c r="AG112" s="65">
        <f t="shared" si="152"/>
        <v>0</v>
      </c>
      <c r="AH112" s="65">
        <f t="shared" si="153"/>
        <v>0</v>
      </c>
      <c r="AI112" s="26">
        <f t="shared" si="154"/>
        <v>0.9</v>
      </c>
      <c r="AJ112" s="26">
        <f t="shared" si="155"/>
        <v>0</v>
      </c>
      <c r="AK112" s="26">
        <f t="shared" si="156"/>
        <v>0</v>
      </c>
      <c r="AL112" s="26">
        <f t="shared" si="157"/>
        <v>0</v>
      </c>
      <c r="AM112" s="26">
        <f t="shared" si="158"/>
        <v>0</v>
      </c>
      <c r="AN112" s="27">
        <f t="shared" si="159"/>
        <v>0.9</v>
      </c>
      <c r="AO112" s="22">
        <f t="shared" si="160"/>
        <v>0</v>
      </c>
      <c r="AP112" s="22">
        <f t="shared" si="161"/>
        <v>0</v>
      </c>
      <c r="AQ112" s="22">
        <f t="shared" si="162"/>
        <v>0</v>
      </c>
      <c r="AR112" s="22">
        <f t="shared" si="163"/>
        <v>0</v>
      </c>
      <c r="AS112" s="22">
        <f t="shared" si="164"/>
        <v>0</v>
      </c>
      <c r="AT112" s="22">
        <f t="shared" si="165"/>
        <v>0</v>
      </c>
      <c r="AU112" s="22">
        <f t="shared" si="166"/>
        <v>-192</v>
      </c>
      <c r="AV112" s="11">
        <f t="shared" si="167"/>
        <v>0</v>
      </c>
      <c r="AW112" s="11">
        <f t="shared" si="168"/>
        <v>0</v>
      </c>
      <c r="AX112" s="11">
        <f t="shared" si="169"/>
        <v>0</v>
      </c>
      <c r="AY112" s="11">
        <f t="shared" si="170"/>
        <v>0</v>
      </c>
      <c r="AZ112" s="11">
        <f t="shared" si="171"/>
        <v>0</v>
      </c>
      <c r="BA112" s="11">
        <f t="shared" si="172"/>
        <v>0</v>
      </c>
      <c r="BB112" s="12">
        <f t="shared" si="173"/>
        <v>0</v>
      </c>
      <c r="BC112" s="11">
        <f t="shared" si="174"/>
        <v>0</v>
      </c>
      <c r="BD112" s="11">
        <f t="shared" si="175"/>
        <v>0</v>
      </c>
      <c r="BE112" s="11">
        <f t="shared" si="176"/>
        <v>0</v>
      </c>
      <c r="BF112" s="22">
        <f t="shared" si="177"/>
        <v>0</v>
      </c>
      <c r="BG112" s="22">
        <f t="shared" si="178"/>
        <v>0</v>
      </c>
      <c r="BH112" s="22">
        <f t="shared" si="179"/>
        <v>0</v>
      </c>
      <c r="BI112" s="22">
        <f t="shared" si="180"/>
        <v>0</v>
      </c>
      <c r="BJ112" s="22">
        <f t="shared" si="181"/>
        <v>0</v>
      </c>
      <c r="BK112" s="22">
        <f t="shared" si="182"/>
        <v>0</v>
      </c>
      <c r="BL112" s="22">
        <f t="shared" si="197"/>
        <v>0</v>
      </c>
      <c r="BM112" s="22">
        <f t="shared" si="198"/>
        <v>0</v>
      </c>
      <c r="BN112" s="22">
        <f t="shared" si="183"/>
        <v>0</v>
      </c>
      <c r="BO112" s="22">
        <f t="shared" si="184"/>
        <v>0</v>
      </c>
      <c r="BP112" s="22">
        <f t="shared" si="185"/>
        <v>0</v>
      </c>
      <c r="BQ112" s="22">
        <f t="shared" si="186"/>
        <v>0</v>
      </c>
      <c r="BR112" s="22">
        <f t="shared" si="187"/>
        <v>0</v>
      </c>
      <c r="BS112" s="66" t="e">
        <f>VLOOKUP(V112,'AMS Tabelle Pauschalsätze'!A102:L201,8,TRUE)</f>
        <v>#N/A</v>
      </c>
      <c r="BT112" s="66" t="e">
        <f>VLOOKUP(V112,'AMS Tabelle Pauschalsätze'!A102:L201,7,TRUE)</f>
        <v>#N/A</v>
      </c>
      <c r="BU112" s="73" t="e">
        <f t="shared" si="188"/>
        <v>#N/A</v>
      </c>
      <c r="BV112" s="73" t="e">
        <f t="shared" si="189"/>
        <v>#N/A</v>
      </c>
      <c r="BW112" s="73" t="e">
        <f>VLOOKUP(V112,'AMS Tabelle Pauschalsätze'!A102:L201,10,TRUE)</f>
        <v>#N/A</v>
      </c>
      <c r="BX112" s="11">
        <f t="shared" si="199"/>
        <v>0</v>
      </c>
      <c r="BY112" s="65" t="e">
        <f t="shared" si="200"/>
        <v>#DIV/0!</v>
      </c>
      <c r="BZ112" s="73" t="e">
        <f t="shared" si="190"/>
        <v>#N/A</v>
      </c>
      <c r="CA112" s="110" t="e">
        <f t="shared" si="201"/>
        <v>#N/A</v>
      </c>
      <c r="CB112" s="22"/>
      <c r="CC112" s="28" t="e">
        <f t="shared" si="202"/>
        <v>#DIV/0!</v>
      </c>
      <c r="CD112" s="28" t="e">
        <f t="shared" si="191"/>
        <v>#N/A</v>
      </c>
      <c r="CE112" s="28" t="e">
        <f t="shared" si="192"/>
        <v>#DIV/0!</v>
      </c>
      <c r="CF112" s="11"/>
      <c r="CG112" s="22" t="e">
        <f t="shared" si="193"/>
        <v>#N/A</v>
      </c>
      <c r="CH112" s="22" t="e">
        <f t="shared" si="194"/>
        <v>#N/A</v>
      </c>
      <c r="CI112" s="22" t="e">
        <f t="shared" si="195"/>
        <v>#N/A</v>
      </c>
    </row>
    <row r="113" spans="1:87" x14ac:dyDescent="0.25">
      <c r="A113" s="11">
        <v>100</v>
      </c>
      <c r="B113" s="37"/>
      <c r="C113" s="37"/>
      <c r="D113" s="38"/>
      <c r="E113" s="109"/>
      <c r="F113" s="109"/>
      <c r="G113" s="109"/>
      <c r="H113" s="131" t="e">
        <f t="shared" si="131"/>
        <v>#DIV/0!</v>
      </c>
      <c r="I113" s="20"/>
      <c r="J113" s="93">
        <f t="shared" si="132"/>
        <v>0</v>
      </c>
      <c r="K113" s="31" t="e">
        <f t="shared" si="133"/>
        <v>#N/A</v>
      </c>
      <c r="L113" s="101" t="e">
        <f t="shared" si="134"/>
        <v>#N/A</v>
      </c>
      <c r="M113" s="32" t="e">
        <f t="shared" si="135"/>
        <v>#N/A</v>
      </c>
      <c r="N113" s="31" t="e">
        <f t="shared" si="136"/>
        <v>#N/A</v>
      </c>
      <c r="O113" s="33"/>
      <c r="P113" s="31">
        <f t="shared" si="137"/>
        <v>0</v>
      </c>
      <c r="Q113" s="31">
        <f t="shared" si="138"/>
        <v>0</v>
      </c>
      <c r="R113" s="34" t="e">
        <f t="shared" si="139"/>
        <v>#DIV/0!</v>
      </c>
      <c r="S113" s="34" t="e">
        <f t="shared" si="140"/>
        <v>#N/A</v>
      </c>
      <c r="T113" s="31" t="e">
        <f t="shared" si="141"/>
        <v>#DIV/0!</v>
      </c>
      <c r="U113" s="21"/>
      <c r="V113" s="21">
        <f t="shared" si="196"/>
        <v>0</v>
      </c>
      <c r="W113" s="11">
        <f t="shared" si="142"/>
        <v>0</v>
      </c>
      <c r="X113" s="11">
        <f t="shared" si="143"/>
        <v>0</v>
      </c>
      <c r="Y113" s="11">
        <f t="shared" si="144"/>
        <v>0</v>
      </c>
      <c r="Z113" s="22">
        <f t="shared" si="145"/>
        <v>0</v>
      </c>
      <c r="AA113" s="23">
        <f t="shared" si="146"/>
        <v>0</v>
      </c>
      <c r="AB113" s="24">
        <f t="shared" si="147"/>
        <v>0</v>
      </c>
      <c r="AC113" s="23">
        <f t="shared" si="148"/>
        <v>0</v>
      </c>
      <c r="AD113" s="25" t="e">
        <f t="shared" si="149"/>
        <v>#DIV/0!</v>
      </c>
      <c r="AE113" s="25" t="e">
        <f t="shared" si="150"/>
        <v>#DIV/0!</v>
      </c>
      <c r="AF113" s="11">
        <f t="shared" si="151"/>
        <v>0</v>
      </c>
      <c r="AG113" s="65">
        <f t="shared" si="152"/>
        <v>0</v>
      </c>
      <c r="AH113" s="65">
        <f t="shared" si="153"/>
        <v>0</v>
      </c>
      <c r="AI113" s="26">
        <f t="shared" si="154"/>
        <v>0.9</v>
      </c>
      <c r="AJ113" s="26">
        <f t="shared" si="155"/>
        <v>0</v>
      </c>
      <c r="AK113" s="26">
        <f t="shared" si="156"/>
        <v>0</v>
      </c>
      <c r="AL113" s="26">
        <f t="shared" si="157"/>
        <v>0</v>
      </c>
      <c r="AM113" s="26">
        <f t="shared" si="158"/>
        <v>0</v>
      </c>
      <c r="AN113" s="27">
        <f t="shared" si="159"/>
        <v>0.9</v>
      </c>
      <c r="AO113" s="22">
        <f t="shared" si="160"/>
        <v>0</v>
      </c>
      <c r="AP113" s="22">
        <f t="shared" si="161"/>
        <v>0</v>
      </c>
      <c r="AQ113" s="22">
        <f t="shared" si="162"/>
        <v>0</v>
      </c>
      <c r="AR113" s="22">
        <f t="shared" si="163"/>
        <v>0</v>
      </c>
      <c r="AS113" s="22">
        <f t="shared" si="164"/>
        <v>0</v>
      </c>
      <c r="AT113" s="22">
        <f t="shared" si="165"/>
        <v>0</v>
      </c>
      <c r="AU113" s="22">
        <f t="shared" si="166"/>
        <v>-192</v>
      </c>
      <c r="AV113" s="11">
        <f t="shared" si="167"/>
        <v>0</v>
      </c>
      <c r="AW113" s="11">
        <f t="shared" si="168"/>
        <v>0</v>
      </c>
      <c r="AX113" s="11">
        <f t="shared" si="169"/>
        <v>0</v>
      </c>
      <c r="AY113" s="11">
        <f t="shared" si="170"/>
        <v>0</v>
      </c>
      <c r="AZ113" s="11">
        <f t="shared" si="171"/>
        <v>0</v>
      </c>
      <c r="BA113" s="11">
        <f t="shared" si="172"/>
        <v>0</v>
      </c>
      <c r="BB113" s="12">
        <f t="shared" si="173"/>
        <v>0</v>
      </c>
      <c r="BC113" s="11">
        <f t="shared" si="174"/>
        <v>0</v>
      </c>
      <c r="BD113" s="11">
        <f t="shared" si="175"/>
        <v>0</v>
      </c>
      <c r="BE113" s="11">
        <f t="shared" si="176"/>
        <v>0</v>
      </c>
      <c r="BF113" s="22">
        <f t="shared" si="177"/>
        <v>0</v>
      </c>
      <c r="BG113" s="22">
        <f t="shared" si="178"/>
        <v>0</v>
      </c>
      <c r="BH113" s="22">
        <f t="shared" si="179"/>
        <v>0</v>
      </c>
      <c r="BI113" s="22">
        <f t="shared" si="180"/>
        <v>0</v>
      </c>
      <c r="BJ113" s="22">
        <f t="shared" si="181"/>
        <v>0</v>
      </c>
      <c r="BK113" s="22">
        <f t="shared" si="182"/>
        <v>0</v>
      </c>
      <c r="BL113" s="22">
        <f t="shared" si="197"/>
        <v>0</v>
      </c>
      <c r="BM113" s="22">
        <f t="shared" si="198"/>
        <v>0</v>
      </c>
      <c r="BN113" s="22">
        <f t="shared" si="183"/>
        <v>0</v>
      </c>
      <c r="BO113" s="22">
        <f t="shared" si="184"/>
        <v>0</v>
      </c>
      <c r="BP113" s="22">
        <f t="shared" si="185"/>
        <v>0</v>
      </c>
      <c r="BQ113" s="22">
        <f t="shared" si="186"/>
        <v>0</v>
      </c>
      <c r="BR113" s="22">
        <f t="shared" si="187"/>
        <v>0</v>
      </c>
      <c r="BS113" s="66" t="e">
        <f>VLOOKUP(V113,'AMS Tabelle Pauschalsätze'!A103:L202,8,TRUE)</f>
        <v>#N/A</v>
      </c>
      <c r="BT113" s="66" t="e">
        <f>VLOOKUP(V113,'AMS Tabelle Pauschalsätze'!A103:L202,7,TRUE)</f>
        <v>#N/A</v>
      </c>
      <c r="BU113" s="73" t="e">
        <f t="shared" si="188"/>
        <v>#N/A</v>
      </c>
      <c r="BV113" s="73" t="e">
        <f t="shared" si="189"/>
        <v>#N/A</v>
      </c>
      <c r="BW113" s="73" t="e">
        <f>VLOOKUP(V113,'AMS Tabelle Pauschalsätze'!A103:L202,10,TRUE)</f>
        <v>#N/A</v>
      </c>
      <c r="BX113" s="11">
        <f t="shared" si="199"/>
        <v>0</v>
      </c>
      <c r="BY113" s="65" t="e">
        <f t="shared" si="200"/>
        <v>#DIV/0!</v>
      </c>
      <c r="BZ113" s="73" t="e">
        <f t="shared" si="190"/>
        <v>#N/A</v>
      </c>
      <c r="CA113" s="110" t="e">
        <f t="shared" si="201"/>
        <v>#N/A</v>
      </c>
      <c r="CB113" s="22"/>
      <c r="CC113" s="28" t="e">
        <f t="shared" si="202"/>
        <v>#DIV/0!</v>
      </c>
      <c r="CD113" s="28" t="e">
        <f t="shared" si="191"/>
        <v>#N/A</v>
      </c>
      <c r="CE113" s="28" t="e">
        <f t="shared" si="192"/>
        <v>#DIV/0!</v>
      </c>
      <c r="CF113" s="11"/>
      <c r="CG113" s="22" t="e">
        <f t="shared" si="193"/>
        <v>#N/A</v>
      </c>
      <c r="CH113" s="22" t="e">
        <f t="shared" si="194"/>
        <v>#N/A</v>
      </c>
      <c r="CI113" s="22" t="e">
        <f t="shared" si="195"/>
        <v>#N/A</v>
      </c>
    </row>
    <row r="114" spans="1:87" x14ac:dyDescent="0.25">
      <c r="A114" s="11">
        <v>101</v>
      </c>
      <c r="B114" s="37"/>
      <c r="C114" s="37"/>
      <c r="D114" s="38"/>
      <c r="E114" s="109"/>
      <c r="F114" s="109"/>
      <c r="G114" s="109"/>
      <c r="H114" s="131" t="e">
        <f t="shared" si="131"/>
        <v>#DIV/0!</v>
      </c>
      <c r="I114" s="20"/>
      <c r="J114" s="93">
        <f t="shared" si="132"/>
        <v>0</v>
      </c>
      <c r="K114" s="31" t="e">
        <f t="shared" si="133"/>
        <v>#N/A</v>
      </c>
      <c r="L114" s="101" t="e">
        <f t="shared" si="134"/>
        <v>#N/A</v>
      </c>
      <c r="M114" s="32" t="e">
        <f t="shared" si="135"/>
        <v>#N/A</v>
      </c>
      <c r="N114" s="31" t="e">
        <f t="shared" si="136"/>
        <v>#N/A</v>
      </c>
      <c r="O114" s="33"/>
      <c r="P114" s="31">
        <f t="shared" si="137"/>
        <v>0</v>
      </c>
      <c r="Q114" s="31">
        <f t="shared" si="138"/>
        <v>0</v>
      </c>
      <c r="R114" s="34" t="e">
        <f t="shared" si="139"/>
        <v>#DIV/0!</v>
      </c>
      <c r="S114" s="34" t="e">
        <f t="shared" si="140"/>
        <v>#N/A</v>
      </c>
      <c r="T114" s="31" t="e">
        <f t="shared" si="141"/>
        <v>#DIV/0!</v>
      </c>
      <c r="U114" s="21"/>
      <c r="V114" s="21">
        <f t="shared" si="196"/>
        <v>0</v>
      </c>
      <c r="W114" s="11">
        <f t="shared" si="142"/>
        <v>0</v>
      </c>
      <c r="X114" s="11">
        <f t="shared" si="143"/>
        <v>0</v>
      </c>
      <c r="Y114" s="11">
        <f t="shared" si="144"/>
        <v>0</v>
      </c>
      <c r="Z114" s="22">
        <f t="shared" si="145"/>
        <v>0</v>
      </c>
      <c r="AA114" s="23">
        <f t="shared" si="146"/>
        <v>0</v>
      </c>
      <c r="AB114" s="24">
        <f t="shared" si="147"/>
        <v>0</v>
      </c>
      <c r="AC114" s="23">
        <f t="shared" si="148"/>
        <v>0</v>
      </c>
      <c r="AD114" s="25" t="e">
        <f t="shared" si="149"/>
        <v>#DIV/0!</v>
      </c>
      <c r="AE114" s="25" t="e">
        <f t="shared" si="150"/>
        <v>#DIV/0!</v>
      </c>
      <c r="AF114" s="11">
        <f t="shared" si="151"/>
        <v>0</v>
      </c>
      <c r="AG114" s="65">
        <f t="shared" si="152"/>
        <v>0</v>
      </c>
      <c r="AH114" s="65">
        <f t="shared" si="153"/>
        <v>0</v>
      </c>
      <c r="AI114" s="26">
        <f t="shared" si="154"/>
        <v>0.9</v>
      </c>
      <c r="AJ114" s="26">
        <f t="shared" si="155"/>
        <v>0</v>
      </c>
      <c r="AK114" s="26">
        <f t="shared" si="156"/>
        <v>0</v>
      </c>
      <c r="AL114" s="26">
        <f t="shared" si="157"/>
        <v>0</v>
      </c>
      <c r="AM114" s="26">
        <f t="shared" si="158"/>
        <v>0</v>
      </c>
      <c r="AN114" s="27">
        <f t="shared" si="159"/>
        <v>0.9</v>
      </c>
      <c r="AO114" s="22">
        <f t="shared" si="160"/>
        <v>0</v>
      </c>
      <c r="AP114" s="22">
        <f t="shared" si="161"/>
        <v>0</v>
      </c>
      <c r="AQ114" s="22">
        <f t="shared" si="162"/>
        <v>0</v>
      </c>
      <c r="AR114" s="22">
        <f t="shared" si="163"/>
        <v>0</v>
      </c>
      <c r="AS114" s="22">
        <f t="shared" si="164"/>
        <v>0</v>
      </c>
      <c r="AT114" s="22">
        <f t="shared" si="165"/>
        <v>0</v>
      </c>
      <c r="AU114" s="22">
        <f t="shared" si="166"/>
        <v>-192</v>
      </c>
      <c r="AV114" s="11">
        <f t="shared" si="167"/>
        <v>0</v>
      </c>
      <c r="AW114" s="11">
        <f t="shared" si="168"/>
        <v>0</v>
      </c>
      <c r="AX114" s="11">
        <f t="shared" si="169"/>
        <v>0</v>
      </c>
      <c r="AY114" s="11">
        <f t="shared" si="170"/>
        <v>0</v>
      </c>
      <c r="AZ114" s="11">
        <f t="shared" si="171"/>
        <v>0</v>
      </c>
      <c r="BA114" s="11">
        <f t="shared" si="172"/>
        <v>0</v>
      </c>
      <c r="BB114" s="12">
        <f t="shared" si="173"/>
        <v>0</v>
      </c>
      <c r="BC114" s="11">
        <f t="shared" si="174"/>
        <v>0</v>
      </c>
      <c r="BD114" s="11">
        <f t="shared" si="175"/>
        <v>0</v>
      </c>
      <c r="BE114" s="11">
        <f t="shared" si="176"/>
        <v>0</v>
      </c>
      <c r="BF114" s="22">
        <f t="shared" si="177"/>
        <v>0</v>
      </c>
      <c r="BG114" s="22">
        <f t="shared" si="178"/>
        <v>0</v>
      </c>
      <c r="BH114" s="22">
        <f t="shared" si="179"/>
        <v>0</v>
      </c>
      <c r="BI114" s="22">
        <f t="shared" si="180"/>
        <v>0</v>
      </c>
      <c r="BJ114" s="22">
        <f t="shared" si="181"/>
        <v>0</v>
      </c>
      <c r="BK114" s="22">
        <f t="shared" si="182"/>
        <v>0</v>
      </c>
      <c r="BL114" s="22">
        <f t="shared" si="197"/>
        <v>0</v>
      </c>
      <c r="BM114" s="22">
        <f t="shared" si="198"/>
        <v>0</v>
      </c>
      <c r="BN114" s="22">
        <f t="shared" si="183"/>
        <v>0</v>
      </c>
      <c r="BO114" s="22">
        <f t="shared" si="184"/>
        <v>0</v>
      </c>
      <c r="BP114" s="22">
        <f t="shared" si="185"/>
        <v>0</v>
      </c>
      <c r="BQ114" s="22">
        <f t="shared" si="186"/>
        <v>0</v>
      </c>
      <c r="BR114" s="22">
        <f t="shared" si="187"/>
        <v>0</v>
      </c>
      <c r="BS114" s="66" t="e">
        <f>VLOOKUP(V114,'AMS Tabelle Pauschalsätze'!A104:L203,8,TRUE)</f>
        <v>#N/A</v>
      </c>
      <c r="BT114" s="66" t="e">
        <f>VLOOKUP(V114,'AMS Tabelle Pauschalsätze'!A104:L203,7,TRUE)</f>
        <v>#N/A</v>
      </c>
      <c r="BU114" s="73" t="e">
        <f t="shared" si="188"/>
        <v>#N/A</v>
      </c>
      <c r="BV114" s="73" t="e">
        <f t="shared" si="189"/>
        <v>#N/A</v>
      </c>
      <c r="BW114" s="73" t="e">
        <f>VLOOKUP(V114,'AMS Tabelle Pauschalsätze'!A104:L203,10,TRUE)</f>
        <v>#N/A</v>
      </c>
      <c r="BX114" s="11">
        <f t="shared" si="199"/>
        <v>0</v>
      </c>
      <c r="BY114" s="65" t="e">
        <f t="shared" si="200"/>
        <v>#DIV/0!</v>
      </c>
      <c r="BZ114" s="73" t="e">
        <f t="shared" si="190"/>
        <v>#N/A</v>
      </c>
      <c r="CA114" s="110" t="e">
        <f t="shared" si="201"/>
        <v>#N/A</v>
      </c>
      <c r="CB114" s="22"/>
      <c r="CC114" s="28" t="e">
        <f t="shared" si="202"/>
        <v>#DIV/0!</v>
      </c>
      <c r="CD114" s="28" t="e">
        <f t="shared" si="191"/>
        <v>#N/A</v>
      </c>
      <c r="CE114" s="28" t="e">
        <f t="shared" si="192"/>
        <v>#DIV/0!</v>
      </c>
      <c r="CF114" s="11"/>
      <c r="CG114" s="22" t="e">
        <f t="shared" si="193"/>
        <v>#N/A</v>
      </c>
      <c r="CH114" s="22" t="e">
        <f t="shared" si="194"/>
        <v>#N/A</v>
      </c>
      <c r="CI114" s="22" t="e">
        <f t="shared" si="195"/>
        <v>#N/A</v>
      </c>
    </row>
    <row r="115" spans="1:87" x14ac:dyDescent="0.25">
      <c r="A115" s="11">
        <v>102</v>
      </c>
      <c r="B115" s="37"/>
      <c r="C115" s="37"/>
      <c r="D115" s="38"/>
      <c r="E115" s="109"/>
      <c r="F115" s="109"/>
      <c r="G115" s="109"/>
      <c r="H115" s="131" t="e">
        <f t="shared" si="131"/>
        <v>#DIV/0!</v>
      </c>
      <c r="I115" s="20"/>
      <c r="J115" s="93">
        <f t="shared" si="132"/>
        <v>0</v>
      </c>
      <c r="K115" s="31" t="e">
        <f t="shared" si="133"/>
        <v>#N/A</v>
      </c>
      <c r="L115" s="101" t="e">
        <f t="shared" si="134"/>
        <v>#N/A</v>
      </c>
      <c r="M115" s="32" t="e">
        <f t="shared" si="135"/>
        <v>#N/A</v>
      </c>
      <c r="N115" s="31" t="e">
        <f t="shared" si="136"/>
        <v>#N/A</v>
      </c>
      <c r="O115" s="33"/>
      <c r="P115" s="31">
        <f t="shared" si="137"/>
        <v>0</v>
      </c>
      <c r="Q115" s="31">
        <f t="shared" si="138"/>
        <v>0</v>
      </c>
      <c r="R115" s="34" t="e">
        <f t="shared" si="139"/>
        <v>#DIV/0!</v>
      </c>
      <c r="S115" s="34" t="e">
        <f t="shared" si="140"/>
        <v>#N/A</v>
      </c>
      <c r="T115" s="31" t="e">
        <f t="shared" si="141"/>
        <v>#DIV/0!</v>
      </c>
      <c r="U115" s="21"/>
      <c r="V115" s="21">
        <f t="shared" si="196"/>
        <v>0</v>
      </c>
      <c r="W115" s="11">
        <f t="shared" si="142"/>
        <v>0</v>
      </c>
      <c r="X115" s="11">
        <f t="shared" si="143"/>
        <v>0</v>
      </c>
      <c r="Y115" s="11">
        <f t="shared" si="144"/>
        <v>0</v>
      </c>
      <c r="Z115" s="22">
        <f t="shared" si="145"/>
        <v>0</v>
      </c>
      <c r="AA115" s="23">
        <f t="shared" si="146"/>
        <v>0</v>
      </c>
      <c r="AB115" s="24">
        <f t="shared" si="147"/>
        <v>0</v>
      </c>
      <c r="AC115" s="23">
        <f t="shared" si="148"/>
        <v>0</v>
      </c>
      <c r="AD115" s="25" t="e">
        <f t="shared" si="149"/>
        <v>#DIV/0!</v>
      </c>
      <c r="AE115" s="25" t="e">
        <f t="shared" si="150"/>
        <v>#DIV/0!</v>
      </c>
      <c r="AF115" s="11">
        <f t="shared" si="151"/>
        <v>0</v>
      </c>
      <c r="AG115" s="65">
        <f t="shared" si="152"/>
        <v>0</v>
      </c>
      <c r="AH115" s="65">
        <f t="shared" si="153"/>
        <v>0</v>
      </c>
      <c r="AI115" s="26">
        <f t="shared" si="154"/>
        <v>0.9</v>
      </c>
      <c r="AJ115" s="26">
        <f t="shared" si="155"/>
        <v>0</v>
      </c>
      <c r="AK115" s="26">
        <f t="shared" si="156"/>
        <v>0</v>
      </c>
      <c r="AL115" s="26">
        <f t="shared" si="157"/>
        <v>0</v>
      </c>
      <c r="AM115" s="26">
        <f t="shared" si="158"/>
        <v>0</v>
      </c>
      <c r="AN115" s="27">
        <f t="shared" si="159"/>
        <v>0.9</v>
      </c>
      <c r="AO115" s="22">
        <f t="shared" si="160"/>
        <v>0</v>
      </c>
      <c r="AP115" s="22">
        <f t="shared" si="161"/>
        <v>0</v>
      </c>
      <c r="AQ115" s="22">
        <f t="shared" si="162"/>
        <v>0</v>
      </c>
      <c r="AR115" s="22">
        <f t="shared" si="163"/>
        <v>0</v>
      </c>
      <c r="AS115" s="22">
        <f t="shared" si="164"/>
        <v>0</v>
      </c>
      <c r="AT115" s="22">
        <f t="shared" si="165"/>
        <v>0</v>
      </c>
      <c r="AU115" s="22">
        <f t="shared" si="166"/>
        <v>-192</v>
      </c>
      <c r="AV115" s="11">
        <f t="shared" si="167"/>
        <v>0</v>
      </c>
      <c r="AW115" s="11">
        <f t="shared" si="168"/>
        <v>0</v>
      </c>
      <c r="AX115" s="11">
        <f t="shared" si="169"/>
        <v>0</v>
      </c>
      <c r="AY115" s="11">
        <f t="shared" si="170"/>
        <v>0</v>
      </c>
      <c r="AZ115" s="11">
        <f t="shared" si="171"/>
        <v>0</v>
      </c>
      <c r="BA115" s="11">
        <f t="shared" si="172"/>
        <v>0</v>
      </c>
      <c r="BB115" s="12">
        <f t="shared" si="173"/>
        <v>0</v>
      </c>
      <c r="BC115" s="11">
        <f t="shared" si="174"/>
        <v>0</v>
      </c>
      <c r="BD115" s="11">
        <f t="shared" si="175"/>
        <v>0</v>
      </c>
      <c r="BE115" s="11">
        <f t="shared" si="176"/>
        <v>0</v>
      </c>
      <c r="BF115" s="22">
        <f t="shared" si="177"/>
        <v>0</v>
      </c>
      <c r="BG115" s="22">
        <f t="shared" si="178"/>
        <v>0</v>
      </c>
      <c r="BH115" s="22">
        <f t="shared" si="179"/>
        <v>0</v>
      </c>
      <c r="BI115" s="22">
        <f t="shared" si="180"/>
        <v>0</v>
      </c>
      <c r="BJ115" s="22">
        <f t="shared" si="181"/>
        <v>0</v>
      </c>
      <c r="BK115" s="22">
        <f t="shared" si="182"/>
        <v>0</v>
      </c>
      <c r="BL115" s="22">
        <f t="shared" si="197"/>
        <v>0</v>
      </c>
      <c r="BM115" s="22">
        <f t="shared" si="198"/>
        <v>0</v>
      </c>
      <c r="BN115" s="22">
        <f t="shared" si="183"/>
        <v>0</v>
      </c>
      <c r="BO115" s="22">
        <f t="shared" si="184"/>
        <v>0</v>
      </c>
      <c r="BP115" s="22">
        <f t="shared" si="185"/>
        <v>0</v>
      </c>
      <c r="BQ115" s="22">
        <f t="shared" si="186"/>
        <v>0</v>
      </c>
      <c r="BR115" s="22">
        <f t="shared" si="187"/>
        <v>0</v>
      </c>
      <c r="BS115" s="66" t="e">
        <f>VLOOKUP(V115,'AMS Tabelle Pauschalsätze'!A105:L204,8,TRUE)</f>
        <v>#N/A</v>
      </c>
      <c r="BT115" s="66" t="e">
        <f>VLOOKUP(V115,'AMS Tabelle Pauschalsätze'!A105:L204,7,TRUE)</f>
        <v>#N/A</v>
      </c>
      <c r="BU115" s="73" t="e">
        <f t="shared" si="188"/>
        <v>#N/A</v>
      </c>
      <c r="BV115" s="73" t="e">
        <f t="shared" si="189"/>
        <v>#N/A</v>
      </c>
      <c r="BW115" s="73" t="e">
        <f>VLOOKUP(V115,'AMS Tabelle Pauschalsätze'!A105:L204,10,TRUE)</f>
        <v>#N/A</v>
      </c>
      <c r="BX115" s="11">
        <f t="shared" si="199"/>
        <v>0</v>
      </c>
      <c r="BY115" s="65" t="e">
        <f t="shared" si="200"/>
        <v>#DIV/0!</v>
      </c>
      <c r="BZ115" s="73" t="e">
        <f t="shared" si="190"/>
        <v>#N/A</v>
      </c>
      <c r="CA115" s="110" t="e">
        <f t="shared" si="201"/>
        <v>#N/A</v>
      </c>
      <c r="CB115" s="22"/>
      <c r="CC115" s="28" t="e">
        <f t="shared" si="202"/>
        <v>#DIV/0!</v>
      </c>
      <c r="CD115" s="28" t="e">
        <f t="shared" si="191"/>
        <v>#N/A</v>
      </c>
      <c r="CE115" s="28" t="e">
        <f t="shared" si="192"/>
        <v>#DIV/0!</v>
      </c>
      <c r="CF115" s="11"/>
      <c r="CG115" s="22" t="e">
        <f t="shared" si="193"/>
        <v>#N/A</v>
      </c>
      <c r="CH115" s="22" t="e">
        <f t="shared" si="194"/>
        <v>#N/A</v>
      </c>
      <c r="CI115" s="22" t="e">
        <f t="shared" si="195"/>
        <v>#N/A</v>
      </c>
    </row>
    <row r="116" spans="1:87" x14ac:dyDescent="0.25">
      <c r="A116" s="11">
        <v>103</v>
      </c>
      <c r="B116" s="37"/>
      <c r="C116" s="37"/>
      <c r="D116" s="38"/>
      <c r="E116" s="109"/>
      <c r="F116" s="109"/>
      <c r="G116" s="109"/>
      <c r="H116" s="131" t="e">
        <f t="shared" si="131"/>
        <v>#DIV/0!</v>
      </c>
      <c r="I116" s="20"/>
      <c r="J116" s="93">
        <f t="shared" si="132"/>
        <v>0</v>
      </c>
      <c r="K116" s="31" t="e">
        <f t="shared" si="133"/>
        <v>#N/A</v>
      </c>
      <c r="L116" s="101" t="e">
        <f t="shared" si="134"/>
        <v>#N/A</v>
      </c>
      <c r="M116" s="32" t="e">
        <f t="shared" si="135"/>
        <v>#N/A</v>
      </c>
      <c r="N116" s="31" t="e">
        <f t="shared" si="136"/>
        <v>#N/A</v>
      </c>
      <c r="O116" s="33"/>
      <c r="P116" s="31">
        <f t="shared" si="137"/>
        <v>0</v>
      </c>
      <c r="Q116" s="31">
        <f t="shared" si="138"/>
        <v>0</v>
      </c>
      <c r="R116" s="34" t="e">
        <f t="shared" si="139"/>
        <v>#DIV/0!</v>
      </c>
      <c r="S116" s="34" t="e">
        <f t="shared" si="140"/>
        <v>#N/A</v>
      </c>
      <c r="T116" s="31" t="e">
        <f t="shared" si="141"/>
        <v>#DIV/0!</v>
      </c>
      <c r="U116" s="21"/>
      <c r="V116" s="21">
        <f t="shared" si="196"/>
        <v>0</v>
      </c>
      <c r="W116" s="11">
        <f t="shared" si="142"/>
        <v>0</v>
      </c>
      <c r="X116" s="11">
        <f t="shared" si="143"/>
        <v>0</v>
      </c>
      <c r="Y116" s="11">
        <f t="shared" si="144"/>
        <v>0</v>
      </c>
      <c r="Z116" s="22">
        <f t="shared" si="145"/>
        <v>0</v>
      </c>
      <c r="AA116" s="23">
        <f t="shared" si="146"/>
        <v>0</v>
      </c>
      <c r="AB116" s="24">
        <f t="shared" si="147"/>
        <v>0</v>
      </c>
      <c r="AC116" s="23">
        <f t="shared" si="148"/>
        <v>0</v>
      </c>
      <c r="AD116" s="25" t="e">
        <f t="shared" si="149"/>
        <v>#DIV/0!</v>
      </c>
      <c r="AE116" s="25" t="e">
        <f t="shared" si="150"/>
        <v>#DIV/0!</v>
      </c>
      <c r="AF116" s="11">
        <f t="shared" si="151"/>
        <v>0</v>
      </c>
      <c r="AG116" s="65">
        <f t="shared" si="152"/>
        <v>0</v>
      </c>
      <c r="AH116" s="65">
        <f t="shared" si="153"/>
        <v>0</v>
      </c>
      <c r="AI116" s="26">
        <f t="shared" si="154"/>
        <v>0.9</v>
      </c>
      <c r="AJ116" s="26">
        <f t="shared" si="155"/>
        <v>0</v>
      </c>
      <c r="AK116" s="26">
        <f t="shared" si="156"/>
        <v>0</v>
      </c>
      <c r="AL116" s="26">
        <f t="shared" si="157"/>
        <v>0</v>
      </c>
      <c r="AM116" s="26">
        <f t="shared" si="158"/>
        <v>0</v>
      </c>
      <c r="AN116" s="27">
        <f t="shared" si="159"/>
        <v>0.9</v>
      </c>
      <c r="AO116" s="22">
        <f t="shared" si="160"/>
        <v>0</v>
      </c>
      <c r="AP116" s="22">
        <f t="shared" si="161"/>
        <v>0</v>
      </c>
      <c r="AQ116" s="22">
        <f t="shared" si="162"/>
        <v>0</v>
      </c>
      <c r="AR116" s="22">
        <f t="shared" si="163"/>
        <v>0</v>
      </c>
      <c r="AS116" s="22">
        <f t="shared" si="164"/>
        <v>0</v>
      </c>
      <c r="AT116" s="22">
        <f t="shared" si="165"/>
        <v>0</v>
      </c>
      <c r="AU116" s="22">
        <f t="shared" si="166"/>
        <v>-192</v>
      </c>
      <c r="AV116" s="11">
        <f t="shared" si="167"/>
        <v>0</v>
      </c>
      <c r="AW116" s="11">
        <f t="shared" si="168"/>
        <v>0</v>
      </c>
      <c r="AX116" s="11">
        <f t="shared" si="169"/>
        <v>0</v>
      </c>
      <c r="AY116" s="11">
        <f t="shared" si="170"/>
        <v>0</v>
      </c>
      <c r="AZ116" s="11">
        <f t="shared" si="171"/>
        <v>0</v>
      </c>
      <c r="BA116" s="11">
        <f t="shared" si="172"/>
        <v>0</v>
      </c>
      <c r="BB116" s="12">
        <f t="shared" si="173"/>
        <v>0</v>
      </c>
      <c r="BC116" s="11">
        <f t="shared" si="174"/>
        <v>0</v>
      </c>
      <c r="BD116" s="11">
        <f t="shared" si="175"/>
        <v>0</v>
      </c>
      <c r="BE116" s="11">
        <f t="shared" si="176"/>
        <v>0</v>
      </c>
      <c r="BF116" s="22">
        <f t="shared" si="177"/>
        <v>0</v>
      </c>
      <c r="BG116" s="22">
        <f t="shared" si="178"/>
        <v>0</v>
      </c>
      <c r="BH116" s="22">
        <f t="shared" si="179"/>
        <v>0</v>
      </c>
      <c r="BI116" s="22">
        <f t="shared" si="180"/>
        <v>0</v>
      </c>
      <c r="BJ116" s="22">
        <f t="shared" si="181"/>
        <v>0</v>
      </c>
      <c r="BK116" s="22">
        <f t="shared" si="182"/>
        <v>0</v>
      </c>
      <c r="BL116" s="22">
        <f t="shared" si="197"/>
        <v>0</v>
      </c>
      <c r="BM116" s="22">
        <f t="shared" si="198"/>
        <v>0</v>
      </c>
      <c r="BN116" s="22">
        <f t="shared" si="183"/>
        <v>0</v>
      </c>
      <c r="BO116" s="22">
        <f t="shared" si="184"/>
        <v>0</v>
      </c>
      <c r="BP116" s="22">
        <f t="shared" si="185"/>
        <v>0</v>
      </c>
      <c r="BQ116" s="22">
        <f t="shared" si="186"/>
        <v>0</v>
      </c>
      <c r="BR116" s="22">
        <f t="shared" si="187"/>
        <v>0</v>
      </c>
      <c r="BS116" s="66" t="e">
        <f>VLOOKUP(V116,'AMS Tabelle Pauschalsätze'!A106:L205,8,TRUE)</f>
        <v>#N/A</v>
      </c>
      <c r="BT116" s="66" t="e">
        <f>VLOOKUP(V116,'AMS Tabelle Pauschalsätze'!A106:L205,7,TRUE)</f>
        <v>#N/A</v>
      </c>
      <c r="BU116" s="73" t="e">
        <f t="shared" si="188"/>
        <v>#N/A</v>
      </c>
      <c r="BV116" s="73" t="e">
        <f t="shared" si="189"/>
        <v>#N/A</v>
      </c>
      <c r="BW116" s="73" t="e">
        <f>VLOOKUP(V116,'AMS Tabelle Pauschalsätze'!A106:L205,10,TRUE)</f>
        <v>#N/A</v>
      </c>
      <c r="BX116" s="11">
        <f t="shared" si="199"/>
        <v>0</v>
      </c>
      <c r="BY116" s="65" t="e">
        <f t="shared" si="200"/>
        <v>#DIV/0!</v>
      </c>
      <c r="BZ116" s="73" t="e">
        <f t="shared" si="190"/>
        <v>#N/A</v>
      </c>
      <c r="CA116" s="110" t="e">
        <f t="shared" si="201"/>
        <v>#N/A</v>
      </c>
      <c r="CB116" s="22"/>
      <c r="CC116" s="28" t="e">
        <f t="shared" si="202"/>
        <v>#DIV/0!</v>
      </c>
      <c r="CD116" s="28" t="e">
        <f t="shared" si="191"/>
        <v>#N/A</v>
      </c>
      <c r="CE116" s="28" t="e">
        <f t="shared" si="192"/>
        <v>#DIV/0!</v>
      </c>
      <c r="CF116" s="11"/>
      <c r="CG116" s="22" t="e">
        <f t="shared" si="193"/>
        <v>#N/A</v>
      </c>
      <c r="CH116" s="22" t="e">
        <f t="shared" si="194"/>
        <v>#N/A</v>
      </c>
      <c r="CI116" s="22" t="e">
        <f t="shared" si="195"/>
        <v>#N/A</v>
      </c>
    </row>
    <row r="117" spans="1:87" x14ac:dyDescent="0.25">
      <c r="A117" s="11">
        <v>104</v>
      </c>
      <c r="B117" s="37"/>
      <c r="C117" s="37"/>
      <c r="D117" s="38"/>
      <c r="E117" s="109"/>
      <c r="F117" s="109"/>
      <c r="G117" s="109"/>
      <c r="H117" s="131" t="e">
        <f t="shared" si="131"/>
        <v>#DIV/0!</v>
      </c>
      <c r="I117" s="20"/>
      <c r="J117" s="93">
        <f t="shared" si="132"/>
        <v>0</v>
      </c>
      <c r="K117" s="31" t="e">
        <f t="shared" si="133"/>
        <v>#N/A</v>
      </c>
      <c r="L117" s="101" t="e">
        <f t="shared" si="134"/>
        <v>#N/A</v>
      </c>
      <c r="M117" s="32" t="e">
        <f t="shared" si="135"/>
        <v>#N/A</v>
      </c>
      <c r="N117" s="31" t="e">
        <f t="shared" si="136"/>
        <v>#N/A</v>
      </c>
      <c r="O117" s="33"/>
      <c r="P117" s="31">
        <f t="shared" si="137"/>
        <v>0</v>
      </c>
      <c r="Q117" s="31">
        <f t="shared" si="138"/>
        <v>0</v>
      </c>
      <c r="R117" s="34" t="e">
        <f t="shared" si="139"/>
        <v>#DIV/0!</v>
      </c>
      <c r="S117" s="34" t="e">
        <f t="shared" si="140"/>
        <v>#N/A</v>
      </c>
      <c r="T117" s="31" t="e">
        <f t="shared" si="141"/>
        <v>#DIV/0!</v>
      </c>
      <c r="U117" s="21"/>
      <c r="V117" s="21">
        <f t="shared" si="196"/>
        <v>0</v>
      </c>
      <c r="W117" s="11">
        <f t="shared" si="142"/>
        <v>0</v>
      </c>
      <c r="X117" s="11">
        <f t="shared" si="143"/>
        <v>0</v>
      </c>
      <c r="Y117" s="11">
        <f t="shared" si="144"/>
        <v>0</v>
      </c>
      <c r="Z117" s="22">
        <f t="shared" si="145"/>
        <v>0</v>
      </c>
      <c r="AA117" s="23">
        <f t="shared" si="146"/>
        <v>0</v>
      </c>
      <c r="AB117" s="24">
        <f t="shared" si="147"/>
        <v>0</v>
      </c>
      <c r="AC117" s="23">
        <f t="shared" si="148"/>
        <v>0</v>
      </c>
      <c r="AD117" s="25" t="e">
        <f t="shared" si="149"/>
        <v>#DIV/0!</v>
      </c>
      <c r="AE117" s="25" t="e">
        <f t="shared" si="150"/>
        <v>#DIV/0!</v>
      </c>
      <c r="AF117" s="11">
        <f t="shared" si="151"/>
        <v>0</v>
      </c>
      <c r="AG117" s="65">
        <f t="shared" si="152"/>
        <v>0</v>
      </c>
      <c r="AH117" s="65">
        <f t="shared" si="153"/>
        <v>0</v>
      </c>
      <c r="AI117" s="26">
        <f t="shared" si="154"/>
        <v>0.9</v>
      </c>
      <c r="AJ117" s="26">
        <f t="shared" si="155"/>
        <v>0</v>
      </c>
      <c r="AK117" s="26">
        <f t="shared" si="156"/>
        <v>0</v>
      </c>
      <c r="AL117" s="26">
        <f t="shared" si="157"/>
        <v>0</v>
      </c>
      <c r="AM117" s="26">
        <f t="shared" si="158"/>
        <v>0</v>
      </c>
      <c r="AN117" s="27">
        <f t="shared" si="159"/>
        <v>0.9</v>
      </c>
      <c r="AO117" s="22">
        <f t="shared" si="160"/>
        <v>0</v>
      </c>
      <c r="AP117" s="22">
        <f t="shared" si="161"/>
        <v>0</v>
      </c>
      <c r="AQ117" s="22">
        <f t="shared" si="162"/>
        <v>0</v>
      </c>
      <c r="AR117" s="22">
        <f t="shared" si="163"/>
        <v>0</v>
      </c>
      <c r="AS117" s="22">
        <f t="shared" si="164"/>
        <v>0</v>
      </c>
      <c r="AT117" s="22">
        <f t="shared" si="165"/>
        <v>0</v>
      </c>
      <c r="AU117" s="22">
        <f t="shared" si="166"/>
        <v>-192</v>
      </c>
      <c r="AV117" s="11">
        <f t="shared" si="167"/>
        <v>0</v>
      </c>
      <c r="AW117" s="11">
        <f t="shared" si="168"/>
        <v>0</v>
      </c>
      <c r="AX117" s="11">
        <f t="shared" si="169"/>
        <v>0</v>
      </c>
      <c r="AY117" s="11">
        <f t="shared" si="170"/>
        <v>0</v>
      </c>
      <c r="AZ117" s="11">
        <f t="shared" si="171"/>
        <v>0</v>
      </c>
      <c r="BA117" s="11">
        <f t="shared" si="172"/>
        <v>0</v>
      </c>
      <c r="BB117" s="12">
        <f t="shared" si="173"/>
        <v>0</v>
      </c>
      <c r="BC117" s="11">
        <f t="shared" si="174"/>
        <v>0</v>
      </c>
      <c r="BD117" s="11">
        <f t="shared" si="175"/>
        <v>0</v>
      </c>
      <c r="BE117" s="11">
        <f t="shared" si="176"/>
        <v>0</v>
      </c>
      <c r="BF117" s="22">
        <f t="shared" si="177"/>
        <v>0</v>
      </c>
      <c r="BG117" s="22">
        <f t="shared" si="178"/>
        <v>0</v>
      </c>
      <c r="BH117" s="22">
        <f t="shared" si="179"/>
        <v>0</v>
      </c>
      <c r="BI117" s="22">
        <f t="shared" si="180"/>
        <v>0</v>
      </c>
      <c r="BJ117" s="22">
        <f t="shared" si="181"/>
        <v>0</v>
      </c>
      <c r="BK117" s="22">
        <f t="shared" si="182"/>
        <v>0</v>
      </c>
      <c r="BL117" s="22">
        <f t="shared" si="197"/>
        <v>0</v>
      </c>
      <c r="BM117" s="22">
        <f t="shared" si="198"/>
        <v>0</v>
      </c>
      <c r="BN117" s="22">
        <f t="shared" si="183"/>
        <v>0</v>
      </c>
      <c r="BO117" s="22">
        <f t="shared" si="184"/>
        <v>0</v>
      </c>
      <c r="BP117" s="22">
        <f t="shared" si="185"/>
        <v>0</v>
      </c>
      <c r="BQ117" s="22">
        <f t="shared" si="186"/>
        <v>0</v>
      </c>
      <c r="BR117" s="22">
        <f t="shared" si="187"/>
        <v>0</v>
      </c>
      <c r="BS117" s="66" t="e">
        <f>VLOOKUP(V117,'AMS Tabelle Pauschalsätze'!A107:L206,8,TRUE)</f>
        <v>#N/A</v>
      </c>
      <c r="BT117" s="66" t="e">
        <f>VLOOKUP(V117,'AMS Tabelle Pauschalsätze'!A107:L206,7,TRUE)</f>
        <v>#N/A</v>
      </c>
      <c r="BU117" s="73" t="e">
        <f t="shared" si="188"/>
        <v>#N/A</v>
      </c>
      <c r="BV117" s="73" t="e">
        <f t="shared" si="189"/>
        <v>#N/A</v>
      </c>
      <c r="BW117" s="73" t="e">
        <f>VLOOKUP(V117,'AMS Tabelle Pauschalsätze'!A107:L206,10,TRUE)</f>
        <v>#N/A</v>
      </c>
      <c r="BX117" s="11">
        <f t="shared" si="199"/>
        <v>0</v>
      </c>
      <c r="BY117" s="65" t="e">
        <f t="shared" si="200"/>
        <v>#DIV/0!</v>
      </c>
      <c r="BZ117" s="73" t="e">
        <f t="shared" si="190"/>
        <v>#N/A</v>
      </c>
      <c r="CA117" s="110" t="e">
        <f t="shared" si="201"/>
        <v>#N/A</v>
      </c>
      <c r="CB117" s="22"/>
      <c r="CC117" s="28" t="e">
        <f t="shared" si="202"/>
        <v>#DIV/0!</v>
      </c>
      <c r="CD117" s="28" t="e">
        <f t="shared" si="191"/>
        <v>#N/A</v>
      </c>
      <c r="CE117" s="28" t="e">
        <f t="shared" si="192"/>
        <v>#DIV/0!</v>
      </c>
      <c r="CF117" s="11"/>
      <c r="CG117" s="22" t="e">
        <f t="shared" si="193"/>
        <v>#N/A</v>
      </c>
      <c r="CH117" s="22" t="e">
        <f t="shared" si="194"/>
        <v>#N/A</v>
      </c>
      <c r="CI117" s="22" t="e">
        <f t="shared" si="195"/>
        <v>#N/A</v>
      </c>
    </row>
    <row r="118" spans="1:87" x14ac:dyDescent="0.25">
      <c r="A118" s="11">
        <v>105</v>
      </c>
      <c r="B118" s="37"/>
      <c r="C118" s="37"/>
      <c r="D118" s="38"/>
      <c r="E118" s="109"/>
      <c r="F118" s="109"/>
      <c r="G118" s="109"/>
      <c r="H118" s="131" t="e">
        <f t="shared" si="131"/>
        <v>#DIV/0!</v>
      </c>
      <c r="I118" s="20"/>
      <c r="J118" s="93">
        <f t="shared" si="132"/>
        <v>0</v>
      </c>
      <c r="K118" s="31" t="e">
        <f t="shared" si="133"/>
        <v>#N/A</v>
      </c>
      <c r="L118" s="101" t="e">
        <f t="shared" si="134"/>
        <v>#N/A</v>
      </c>
      <c r="M118" s="32" t="e">
        <f t="shared" si="135"/>
        <v>#N/A</v>
      </c>
      <c r="N118" s="31" t="e">
        <f t="shared" si="136"/>
        <v>#N/A</v>
      </c>
      <c r="O118" s="33"/>
      <c r="P118" s="31">
        <f t="shared" si="137"/>
        <v>0</v>
      </c>
      <c r="Q118" s="31">
        <f t="shared" si="138"/>
        <v>0</v>
      </c>
      <c r="R118" s="34" t="e">
        <f t="shared" si="139"/>
        <v>#DIV/0!</v>
      </c>
      <c r="S118" s="34" t="e">
        <f t="shared" si="140"/>
        <v>#N/A</v>
      </c>
      <c r="T118" s="31" t="e">
        <f t="shared" si="141"/>
        <v>#DIV/0!</v>
      </c>
      <c r="U118" s="21"/>
      <c r="V118" s="21">
        <f t="shared" si="196"/>
        <v>0</v>
      </c>
      <c r="W118" s="11">
        <f t="shared" si="142"/>
        <v>0</v>
      </c>
      <c r="X118" s="11">
        <f t="shared" si="143"/>
        <v>0</v>
      </c>
      <c r="Y118" s="11">
        <f t="shared" si="144"/>
        <v>0</v>
      </c>
      <c r="Z118" s="22">
        <f t="shared" si="145"/>
        <v>0</v>
      </c>
      <c r="AA118" s="23">
        <f t="shared" si="146"/>
        <v>0</v>
      </c>
      <c r="AB118" s="24">
        <f t="shared" si="147"/>
        <v>0</v>
      </c>
      <c r="AC118" s="23">
        <f t="shared" si="148"/>
        <v>0</v>
      </c>
      <c r="AD118" s="25" t="e">
        <f t="shared" si="149"/>
        <v>#DIV/0!</v>
      </c>
      <c r="AE118" s="25" t="e">
        <f t="shared" si="150"/>
        <v>#DIV/0!</v>
      </c>
      <c r="AF118" s="11">
        <f t="shared" si="151"/>
        <v>0</v>
      </c>
      <c r="AG118" s="65">
        <f t="shared" si="152"/>
        <v>0</v>
      </c>
      <c r="AH118" s="65">
        <f t="shared" si="153"/>
        <v>0</v>
      </c>
      <c r="AI118" s="26">
        <f t="shared" si="154"/>
        <v>0.9</v>
      </c>
      <c r="AJ118" s="26">
        <f t="shared" si="155"/>
        <v>0</v>
      </c>
      <c r="AK118" s="26">
        <f t="shared" si="156"/>
        <v>0</v>
      </c>
      <c r="AL118" s="26">
        <f t="shared" si="157"/>
        <v>0</v>
      </c>
      <c r="AM118" s="26">
        <f t="shared" si="158"/>
        <v>0</v>
      </c>
      <c r="AN118" s="27">
        <f t="shared" si="159"/>
        <v>0.9</v>
      </c>
      <c r="AO118" s="22">
        <f t="shared" si="160"/>
        <v>0</v>
      </c>
      <c r="AP118" s="22">
        <f t="shared" si="161"/>
        <v>0</v>
      </c>
      <c r="AQ118" s="22">
        <f t="shared" si="162"/>
        <v>0</v>
      </c>
      <c r="AR118" s="22">
        <f t="shared" si="163"/>
        <v>0</v>
      </c>
      <c r="AS118" s="22">
        <f t="shared" si="164"/>
        <v>0</v>
      </c>
      <c r="AT118" s="22">
        <f t="shared" si="165"/>
        <v>0</v>
      </c>
      <c r="AU118" s="22">
        <f t="shared" si="166"/>
        <v>-192</v>
      </c>
      <c r="AV118" s="11">
        <f t="shared" si="167"/>
        <v>0</v>
      </c>
      <c r="AW118" s="11">
        <f t="shared" si="168"/>
        <v>0</v>
      </c>
      <c r="AX118" s="11">
        <f t="shared" si="169"/>
        <v>0</v>
      </c>
      <c r="AY118" s="11">
        <f t="shared" si="170"/>
        <v>0</v>
      </c>
      <c r="AZ118" s="11">
        <f t="shared" si="171"/>
        <v>0</v>
      </c>
      <c r="BA118" s="11">
        <f t="shared" si="172"/>
        <v>0</v>
      </c>
      <c r="BB118" s="12">
        <f t="shared" si="173"/>
        <v>0</v>
      </c>
      <c r="BC118" s="11">
        <f t="shared" si="174"/>
        <v>0</v>
      </c>
      <c r="BD118" s="11">
        <f t="shared" si="175"/>
        <v>0</v>
      </c>
      <c r="BE118" s="11">
        <f t="shared" si="176"/>
        <v>0</v>
      </c>
      <c r="BF118" s="22">
        <f t="shared" si="177"/>
        <v>0</v>
      </c>
      <c r="BG118" s="22">
        <f t="shared" si="178"/>
        <v>0</v>
      </c>
      <c r="BH118" s="22">
        <f t="shared" si="179"/>
        <v>0</v>
      </c>
      <c r="BI118" s="22">
        <f t="shared" si="180"/>
        <v>0</v>
      </c>
      <c r="BJ118" s="22">
        <f t="shared" si="181"/>
        <v>0</v>
      </c>
      <c r="BK118" s="22">
        <f t="shared" si="182"/>
        <v>0</v>
      </c>
      <c r="BL118" s="22">
        <f t="shared" si="197"/>
        <v>0</v>
      </c>
      <c r="BM118" s="22">
        <f t="shared" si="198"/>
        <v>0</v>
      </c>
      <c r="BN118" s="22">
        <f t="shared" si="183"/>
        <v>0</v>
      </c>
      <c r="BO118" s="22">
        <f t="shared" si="184"/>
        <v>0</v>
      </c>
      <c r="BP118" s="22">
        <f t="shared" si="185"/>
        <v>0</v>
      </c>
      <c r="BQ118" s="22">
        <f t="shared" si="186"/>
        <v>0</v>
      </c>
      <c r="BR118" s="22">
        <f t="shared" si="187"/>
        <v>0</v>
      </c>
      <c r="BS118" s="66" t="e">
        <f>VLOOKUP(V118,'AMS Tabelle Pauschalsätze'!A108:L207,8,TRUE)</f>
        <v>#N/A</v>
      </c>
      <c r="BT118" s="66" t="e">
        <f>VLOOKUP(V118,'AMS Tabelle Pauschalsätze'!A108:L207,7,TRUE)</f>
        <v>#N/A</v>
      </c>
      <c r="BU118" s="73" t="e">
        <f t="shared" si="188"/>
        <v>#N/A</v>
      </c>
      <c r="BV118" s="73" t="e">
        <f t="shared" si="189"/>
        <v>#N/A</v>
      </c>
      <c r="BW118" s="73" t="e">
        <f>VLOOKUP(V118,'AMS Tabelle Pauschalsätze'!A108:L207,10,TRUE)</f>
        <v>#N/A</v>
      </c>
      <c r="BX118" s="11">
        <f t="shared" si="199"/>
        <v>0</v>
      </c>
      <c r="BY118" s="65" t="e">
        <f t="shared" si="200"/>
        <v>#DIV/0!</v>
      </c>
      <c r="BZ118" s="73" t="e">
        <f t="shared" si="190"/>
        <v>#N/A</v>
      </c>
      <c r="CA118" s="110" t="e">
        <f t="shared" si="201"/>
        <v>#N/A</v>
      </c>
      <c r="CB118" s="22"/>
      <c r="CC118" s="28" t="e">
        <f t="shared" si="202"/>
        <v>#DIV/0!</v>
      </c>
      <c r="CD118" s="28" t="e">
        <f t="shared" si="191"/>
        <v>#N/A</v>
      </c>
      <c r="CE118" s="28" t="e">
        <f t="shared" si="192"/>
        <v>#DIV/0!</v>
      </c>
      <c r="CF118" s="11"/>
      <c r="CG118" s="22" t="e">
        <f t="shared" si="193"/>
        <v>#N/A</v>
      </c>
      <c r="CH118" s="22" t="e">
        <f t="shared" si="194"/>
        <v>#N/A</v>
      </c>
      <c r="CI118" s="22" t="e">
        <f t="shared" si="195"/>
        <v>#N/A</v>
      </c>
    </row>
    <row r="119" spans="1:87" x14ac:dyDescent="0.25">
      <c r="A119" s="11">
        <v>106</v>
      </c>
      <c r="B119" s="37"/>
      <c r="C119" s="37"/>
      <c r="D119" s="38"/>
      <c r="E119" s="109"/>
      <c r="F119" s="109"/>
      <c r="G119" s="109"/>
      <c r="H119" s="131" t="e">
        <f t="shared" si="131"/>
        <v>#DIV/0!</v>
      </c>
      <c r="I119" s="20"/>
      <c r="J119" s="93">
        <f t="shared" si="132"/>
        <v>0</v>
      </c>
      <c r="K119" s="31" t="e">
        <f t="shared" si="133"/>
        <v>#N/A</v>
      </c>
      <c r="L119" s="101" t="e">
        <f t="shared" si="134"/>
        <v>#N/A</v>
      </c>
      <c r="M119" s="32" t="e">
        <f t="shared" si="135"/>
        <v>#N/A</v>
      </c>
      <c r="N119" s="31" t="e">
        <f t="shared" si="136"/>
        <v>#N/A</v>
      </c>
      <c r="O119" s="33"/>
      <c r="P119" s="31">
        <f t="shared" si="137"/>
        <v>0</v>
      </c>
      <c r="Q119" s="31">
        <f t="shared" si="138"/>
        <v>0</v>
      </c>
      <c r="R119" s="34" t="e">
        <f t="shared" si="139"/>
        <v>#DIV/0!</v>
      </c>
      <c r="S119" s="34" t="e">
        <f t="shared" si="140"/>
        <v>#N/A</v>
      </c>
      <c r="T119" s="31" t="e">
        <f t="shared" si="141"/>
        <v>#DIV/0!</v>
      </c>
      <c r="U119" s="21"/>
      <c r="V119" s="21">
        <f t="shared" si="196"/>
        <v>0</v>
      </c>
      <c r="W119" s="11">
        <f t="shared" si="142"/>
        <v>0</v>
      </c>
      <c r="X119" s="11">
        <f t="shared" si="143"/>
        <v>0</v>
      </c>
      <c r="Y119" s="11">
        <f t="shared" si="144"/>
        <v>0</v>
      </c>
      <c r="Z119" s="22">
        <f t="shared" si="145"/>
        <v>0</v>
      </c>
      <c r="AA119" s="23">
        <f t="shared" si="146"/>
        <v>0</v>
      </c>
      <c r="AB119" s="24">
        <f t="shared" si="147"/>
        <v>0</v>
      </c>
      <c r="AC119" s="23">
        <f t="shared" si="148"/>
        <v>0</v>
      </c>
      <c r="AD119" s="25" t="e">
        <f t="shared" si="149"/>
        <v>#DIV/0!</v>
      </c>
      <c r="AE119" s="25" t="e">
        <f t="shared" si="150"/>
        <v>#DIV/0!</v>
      </c>
      <c r="AF119" s="11">
        <f t="shared" si="151"/>
        <v>0</v>
      </c>
      <c r="AG119" s="65">
        <f t="shared" si="152"/>
        <v>0</v>
      </c>
      <c r="AH119" s="65">
        <f t="shared" si="153"/>
        <v>0</v>
      </c>
      <c r="AI119" s="26">
        <f t="shared" si="154"/>
        <v>0.9</v>
      </c>
      <c r="AJ119" s="26">
        <f t="shared" si="155"/>
        <v>0</v>
      </c>
      <c r="AK119" s="26">
        <f t="shared" si="156"/>
        <v>0</v>
      </c>
      <c r="AL119" s="26">
        <f t="shared" si="157"/>
        <v>0</v>
      </c>
      <c r="AM119" s="26">
        <f t="shared" si="158"/>
        <v>0</v>
      </c>
      <c r="AN119" s="27">
        <f t="shared" si="159"/>
        <v>0.9</v>
      </c>
      <c r="AO119" s="22">
        <f t="shared" si="160"/>
        <v>0</v>
      </c>
      <c r="AP119" s="22">
        <f t="shared" si="161"/>
        <v>0</v>
      </c>
      <c r="AQ119" s="22">
        <f t="shared" si="162"/>
        <v>0</v>
      </c>
      <c r="AR119" s="22">
        <f t="shared" si="163"/>
        <v>0</v>
      </c>
      <c r="AS119" s="22">
        <f t="shared" si="164"/>
        <v>0</v>
      </c>
      <c r="AT119" s="22">
        <f t="shared" si="165"/>
        <v>0</v>
      </c>
      <c r="AU119" s="22">
        <f t="shared" si="166"/>
        <v>-192</v>
      </c>
      <c r="AV119" s="11">
        <f t="shared" si="167"/>
        <v>0</v>
      </c>
      <c r="AW119" s="11">
        <f t="shared" si="168"/>
        <v>0</v>
      </c>
      <c r="AX119" s="11">
        <f t="shared" si="169"/>
        <v>0</v>
      </c>
      <c r="AY119" s="11">
        <f t="shared" si="170"/>
        <v>0</v>
      </c>
      <c r="AZ119" s="11">
        <f t="shared" si="171"/>
        <v>0</v>
      </c>
      <c r="BA119" s="11">
        <f t="shared" si="172"/>
        <v>0</v>
      </c>
      <c r="BB119" s="12">
        <f t="shared" si="173"/>
        <v>0</v>
      </c>
      <c r="BC119" s="11">
        <f t="shared" si="174"/>
        <v>0</v>
      </c>
      <c r="BD119" s="11">
        <f t="shared" si="175"/>
        <v>0</v>
      </c>
      <c r="BE119" s="11">
        <f t="shared" si="176"/>
        <v>0</v>
      </c>
      <c r="BF119" s="22">
        <f t="shared" si="177"/>
        <v>0</v>
      </c>
      <c r="BG119" s="22">
        <f t="shared" si="178"/>
        <v>0</v>
      </c>
      <c r="BH119" s="22">
        <f t="shared" si="179"/>
        <v>0</v>
      </c>
      <c r="BI119" s="22">
        <f t="shared" si="180"/>
        <v>0</v>
      </c>
      <c r="BJ119" s="22">
        <f t="shared" si="181"/>
        <v>0</v>
      </c>
      <c r="BK119" s="22">
        <f t="shared" si="182"/>
        <v>0</v>
      </c>
      <c r="BL119" s="22">
        <f t="shared" si="197"/>
        <v>0</v>
      </c>
      <c r="BM119" s="22">
        <f t="shared" si="198"/>
        <v>0</v>
      </c>
      <c r="BN119" s="22">
        <f t="shared" si="183"/>
        <v>0</v>
      </c>
      <c r="BO119" s="22">
        <f t="shared" si="184"/>
        <v>0</v>
      </c>
      <c r="BP119" s="22">
        <f t="shared" si="185"/>
        <v>0</v>
      </c>
      <c r="BQ119" s="22">
        <f t="shared" si="186"/>
        <v>0</v>
      </c>
      <c r="BR119" s="22">
        <f t="shared" si="187"/>
        <v>0</v>
      </c>
      <c r="BS119" s="66" t="e">
        <f>VLOOKUP(V119,'AMS Tabelle Pauschalsätze'!A109:L208,8,TRUE)</f>
        <v>#N/A</v>
      </c>
      <c r="BT119" s="66" t="e">
        <f>VLOOKUP(V119,'AMS Tabelle Pauschalsätze'!A109:L208,7,TRUE)</f>
        <v>#N/A</v>
      </c>
      <c r="BU119" s="73" t="e">
        <f t="shared" si="188"/>
        <v>#N/A</v>
      </c>
      <c r="BV119" s="73" t="e">
        <f t="shared" si="189"/>
        <v>#N/A</v>
      </c>
      <c r="BW119" s="73" t="e">
        <f>VLOOKUP(V119,'AMS Tabelle Pauschalsätze'!A109:L208,10,TRUE)</f>
        <v>#N/A</v>
      </c>
      <c r="BX119" s="11">
        <f t="shared" si="199"/>
        <v>0</v>
      </c>
      <c r="BY119" s="65" t="e">
        <f t="shared" si="200"/>
        <v>#DIV/0!</v>
      </c>
      <c r="BZ119" s="73" t="e">
        <f t="shared" si="190"/>
        <v>#N/A</v>
      </c>
      <c r="CA119" s="110" t="e">
        <f t="shared" si="201"/>
        <v>#N/A</v>
      </c>
      <c r="CB119" s="22"/>
      <c r="CC119" s="28" t="e">
        <f t="shared" si="202"/>
        <v>#DIV/0!</v>
      </c>
      <c r="CD119" s="28" t="e">
        <f t="shared" si="191"/>
        <v>#N/A</v>
      </c>
      <c r="CE119" s="28" t="e">
        <f t="shared" si="192"/>
        <v>#DIV/0!</v>
      </c>
      <c r="CF119" s="11"/>
      <c r="CG119" s="22" t="e">
        <f t="shared" si="193"/>
        <v>#N/A</v>
      </c>
      <c r="CH119" s="22" t="e">
        <f t="shared" si="194"/>
        <v>#N/A</v>
      </c>
      <c r="CI119" s="22" t="e">
        <f t="shared" si="195"/>
        <v>#N/A</v>
      </c>
    </row>
    <row r="120" spans="1:87" x14ac:dyDescent="0.25">
      <c r="A120" s="11">
        <v>107</v>
      </c>
      <c r="B120" s="37"/>
      <c r="C120" s="37"/>
      <c r="D120" s="38"/>
      <c r="E120" s="109"/>
      <c r="F120" s="109"/>
      <c r="G120" s="109"/>
      <c r="H120" s="131" t="e">
        <f t="shared" si="131"/>
        <v>#DIV/0!</v>
      </c>
      <c r="I120" s="20"/>
      <c r="J120" s="93">
        <f t="shared" si="132"/>
        <v>0</v>
      </c>
      <c r="K120" s="31" t="e">
        <f t="shared" si="133"/>
        <v>#N/A</v>
      </c>
      <c r="L120" s="101" t="e">
        <f t="shared" si="134"/>
        <v>#N/A</v>
      </c>
      <c r="M120" s="32" t="e">
        <f t="shared" si="135"/>
        <v>#N/A</v>
      </c>
      <c r="N120" s="31" t="e">
        <f t="shared" si="136"/>
        <v>#N/A</v>
      </c>
      <c r="O120" s="33"/>
      <c r="P120" s="31">
        <f t="shared" si="137"/>
        <v>0</v>
      </c>
      <c r="Q120" s="31">
        <f t="shared" si="138"/>
        <v>0</v>
      </c>
      <c r="R120" s="34" t="e">
        <f t="shared" si="139"/>
        <v>#DIV/0!</v>
      </c>
      <c r="S120" s="34" t="e">
        <f t="shared" si="140"/>
        <v>#N/A</v>
      </c>
      <c r="T120" s="31" t="e">
        <f t="shared" si="141"/>
        <v>#DIV/0!</v>
      </c>
      <c r="U120" s="21"/>
      <c r="V120" s="21">
        <f t="shared" si="196"/>
        <v>0</v>
      </c>
      <c r="W120" s="11">
        <f t="shared" si="142"/>
        <v>0</v>
      </c>
      <c r="X120" s="11">
        <f t="shared" si="143"/>
        <v>0</v>
      </c>
      <c r="Y120" s="11">
        <f t="shared" si="144"/>
        <v>0</v>
      </c>
      <c r="Z120" s="22">
        <f t="shared" si="145"/>
        <v>0</v>
      </c>
      <c r="AA120" s="23">
        <f t="shared" si="146"/>
        <v>0</v>
      </c>
      <c r="AB120" s="24">
        <f t="shared" si="147"/>
        <v>0</v>
      </c>
      <c r="AC120" s="23">
        <f t="shared" si="148"/>
        <v>0</v>
      </c>
      <c r="AD120" s="25" t="e">
        <f t="shared" si="149"/>
        <v>#DIV/0!</v>
      </c>
      <c r="AE120" s="25" t="e">
        <f t="shared" si="150"/>
        <v>#DIV/0!</v>
      </c>
      <c r="AF120" s="11">
        <f t="shared" si="151"/>
        <v>0</v>
      </c>
      <c r="AG120" s="65">
        <f t="shared" si="152"/>
        <v>0</v>
      </c>
      <c r="AH120" s="65">
        <f t="shared" si="153"/>
        <v>0</v>
      </c>
      <c r="AI120" s="26">
        <f t="shared" si="154"/>
        <v>0.9</v>
      </c>
      <c r="AJ120" s="26">
        <f t="shared" si="155"/>
        <v>0</v>
      </c>
      <c r="AK120" s="26">
        <f t="shared" si="156"/>
        <v>0</v>
      </c>
      <c r="AL120" s="26">
        <f t="shared" si="157"/>
        <v>0</v>
      </c>
      <c r="AM120" s="26">
        <f t="shared" si="158"/>
        <v>0</v>
      </c>
      <c r="AN120" s="27">
        <f t="shared" si="159"/>
        <v>0.9</v>
      </c>
      <c r="AO120" s="22">
        <f t="shared" si="160"/>
        <v>0</v>
      </c>
      <c r="AP120" s="22">
        <f t="shared" si="161"/>
        <v>0</v>
      </c>
      <c r="AQ120" s="22">
        <f t="shared" si="162"/>
        <v>0</v>
      </c>
      <c r="AR120" s="22">
        <f t="shared" si="163"/>
        <v>0</v>
      </c>
      <c r="AS120" s="22">
        <f t="shared" si="164"/>
        <v>0</v>
      </c>
      <c r="AT120" s="22">
        <f t="shared" si="165"/>
        <v>0</v>
      </c>
      <c r="AU120" s="22">
        <f t="shared" si="166"/>
        <v>-192</v>
      </c>
      <c r="AV120" s="11">
        <f t="shared" si="167"/>
        <v>0</v>
      </c>
      <c r="AW120" s="11">
        <f t="shared" si="168"/>
        <v>0</v>
      </c>
      <c r="AX120" s="11">
        <f t="shared" si="169"/>
        <v>0</v>
      </c>
      <c r="AY120" s="11">
        <f t="shared" si="170"/>
        <v>0</v>
      </c>
      <c r="AZ120" s="11">
        <f t="shared" si="171"/>
        <v>0</v>
      </c>
      <c r="BA120" s="11">
        <f t="shared" si="172"/>
        <v>0</v>
      </c>
      <c r="BB120" s="12">
        <f t="shared" si="173"/>
        <v>0</v>
      </c>
      <c r="BC120" s="11">
        <f t="shared" si="174"/>
        <v>0</v>
      </c>
      <c r="BD120" s="11">
        <f t="shared" si="175"/>
        <v>0</v>
      </c>
      <c r="BE120" s="11">
        <f t="shared" si="176"/>
        <v>0</v>
      </c>
      <c r="BF120" s="22">
        <f t="shared" si="177"/>
        <v>0</v>
      </c>
      <c r="BG120" s="22">
        <f t="shared" si="178"/>
        <v>0</v>
      </c>
      <c r="BH120" s="22">
        <f t="shared" si="179"/>
        <v>0</v>
      </c>
      <c r="BI120" s="22">
        <f t="shared" si="180"/>
        <v>0</v>
      </c>
      <c r="BJ120" s="22">
        <f t="shared" si="181"/>
        <v>0</v>
      </c>
      <c r="BK120" s="22">
        <f t="shared" si="182"/>
        <v>0</v>
      </c>
      <c r="BL120" s="22">
        <f t="shared" si="197"/>
        <v>0</v>
      </c>
      <c r="BM120" s="22">
        <f t="shared" si="198"/>
        <v>0</v>
      </c>
      <c r="BN120" s="22">
        <f t="shared" si="183"/>
        <v>0</v>
      </c>
      <c r="BO120" s="22">
        <f t="shared" si="184"/>
        <v>0</v>
      </c>
      <c r="BP120" s="22">
        <f t="shared" si="185"/>
        <v>0</v>
      </c>
      <c r="BQ120" s="22">
        <f t="shared" si="186"/>
        <v>0</v>
      </c>
      <c r="BR120" s="22">
        <f t="shared" si="187"/>
        <v>0</v>
      </c>
      <c r="BS120" s="66" t="e">
        <f>VLOOKUP(V120,'AMS Tabelle Pauschalsätze'!A110:L209,8,TRUE)</f>
        <v>#N/A</v>
      </c>
      <c r="BT120" s="66" t="e">
        <f>VLOOKUP(V120,'AMS Tabelle Pauschalsätze'!A110:L209,7,TRUE)</f>
        <v>#N/A</v>
      </c>
      <c r="BU120" s="73" t="e">
        <f t="shared" si="188"/>
        <v>#N/A</v>
      </c>
      <c r="BV120" s="73" t="e">
        <f t="shared" si="189"/>
        <v>#N/A</v>
      </c>
      <c r="BW120" s="73" t="e">
        <f>VLOOKUP(V120,'AMS Tabelle Pauschalsätze'!A110:L209,10,TRUE)</f>
        <v>#N/A</v>
      </c>
      <c r="BX120" s="11">
        <f t="shared" si="199"/>
        <v>0</v>
      </c>
      <c r="BY120" s="65" t="e">
        <f t="shared" si="200"/>
        <v>#DIV/0!</v>
      </c>
      <c r="BZ120" s="73" t="e">
        <f t="shared" si="190"/>
        <v>#N/A</v>
      </c>
      <c r="CA120" s="110" t="e">
        <f t="shared" si="201"/>
        <v>#N/A</v>
      </c>
      <c r="CB120" s="22"/>
      <c r="CC120" s="28" t="e">
        <f t="shared" si="202"/>
        <v>#DIV/0!</v>
      </c>
      <c r="CD120" s="28" t="e">
        <f t="shared" si="191"/>
        <v>#N/A</v>
      </c>
      <c r="CE120" s="28" t="e">
        <f t="shared" si="192"/>
        <v>#DIV/0!</v>
      </c>
      <c r="CF120" s="11"/>
      <c r="CG120" s="22" t="e">
        <f t="shared" si="193"/>
        <v>#N/A</v>
      </c>
      <c r="CH120" s="22" t="e">
        <f t="shared" si="194"/>
        <v>#N/A</v>
      </c>
      <c r="CI120" s="22" t="e">
        <f t="shared" si="195"/>
        <v>#N/A</v>
      </c>
    </row>
    <row r="121" spans="1:87" x14ac:dyDescent="0.25">
      <c r="A121" s="11">
        <v>108</v>
      </c>
      <c r="B121" s="37"/>
      <c r="C121" s="37"/>
      <c r="D121" s="38"/>
      <c r="E121" s="109"/>
      <c r="F121" s="109"/>
      <c r="G121" s="109"/>
      <c r="H121" s="131" t="e">
        <f t="shared" si="131"/>
        <v>#DIV/0!</v>
      </c>
      <c r="I121" s="20"/>
      <c r="J121" s="93">
        <f t="shared" si="132"/>
        <v>0</v>
      </c>
      <c r="K121" s="31" t="e">
        <f t="shared" si="133"/>
        <v>#N/A</v>
      </c>
      <c r="L121" s="101" t="e">
        <f t="shared" si="134"/>
        <v>#N/A</v>
      </c>
      <c r="M121" s="32" t="e">
        <f t="shared" si="135"/>
        <v>#N/A</v>
      </c>
      <c r="N121" s="31" t="e">
        <f t="shared" si="136"/>
        <v>#N/A</v>
      </c>
      <c r="O121" s="33"/>
      <c r="P121" s="31">
        <f t="shared" si="137"/>
        <v>0</v>
      </c>
      <c r="Q121" s="31">
        <f t="shared" si="138"/>
        <v>0</v>
      </c>
      <c r="R121" s="34" t="e">
        <f t="shared" si="139"/>
        <v>#DIV/0!</v>
      </c>
      <c r="S121" s="34" t="e">
        <f t="shared" si="140"/>
        <v>#N/A</v>
      </c>
      <c r="T121" s="31" t="e">
        <f t="shared" si="141"/>
        <v>#DIV/0!</v>
      </c>
      <c r="U121" s="21"/>
      <c r="V121" s="21">
        <f t="shared" si="196"/>
        <v>0</v>
      </c>
      <c r="W121" s="11">
        <f t="shared" si="142"/>
        <v>0</v>
      </c>
      <c r="X121" s="11">
        <f t="shared" si="143"/>
        <v>0</v>
      </c>
      <c r="Y121" s="11">
        <f t="shared" si="144"/>
        <v>0</v>
      </c>
      <c r="Z121" s="22">
        <f t="shared" si="145"/>
        <v>0</v>
      </c>
      <c r="AA121" s="23">
        <f t="shared" si="146"/>
        <v>0</v>
      </c>
      <c r="AB121" s="24">
        <f t="shared" si="147"/>
        <v>0</v>
      </c>
      <c r="AC121" s="23">
        <f t="shared" si="148"/>
        <v>0</v>
      </c>
      <c r="AD121" s="25" t="e">
        <f t="shared" si="149"/>
        <v>#DIV/0!</v>
      </c>
      <c r="AE121" s="25" t="e">
        <f t="shared" si="150"/>
        <v>#DIV/0!</v>
      </c>
      <c r="AF121" s="11">
        <f t="shared" si="151"/>
        <v>0</v>
      </c>
      <c r="AG121" s="65">
        <f t="shared" si="152"/>
        <v>0</v>
      </c>
      <c r="AH121" s="65">
        <f t="shared" si="153"/>
        <v>0</v>
      </c>
      <c r="AI121" s="26">
        <f t="shared" si="154"/>
        <v>0.9</v>
      </c>
      <c r="AJ121" s="26">
        <f t="shared" si="155"/>
        <v>0</v>
      </c>
      <c r="AK121" s="26">
        <f t="shared" si="156"/>
        <v>0</v>
      </c>
      <c r="AL121" s="26">
        <f t="shared" si="157"/>
        <v>0</v>
      </c>
      <c r="AM121" s="26">
        <f t="shared" si="158"/>
        <v>0</v>
      </c>
      <c r="AN121" s="27">
        <f t="shared" si="159"/>
        <v>0.9</v>
      </c>
      <c r="AO121" s="22">
        <f t="shared" si="160"/>
        <v>0</v>
      </c>
      <c r="AP121" s="22">
        <f t="shared" si="161"/>
        <v>0</v>
      </c>
      <c r="AQ121" s="22">
        <f t="shared" si="162"/>
        <v>0</v>
      </c>
      <c r="AR121" s="22">
        <f t="shared" si="163"/>
        <v>0</v>
      </c>
      <c r="AS121" s="22">
        <f t="shared" si="164"/>
        <v>0</v>
      </c>
      <c r="AT121" s="22">
        <f t="shared" si="165"/>
        <v>0</v>
      </c>
      <c r="AU121" s="22">
        <f t="shared" si="166"/>
        <v>-192</v>
      </c>
      <c r="AV121" s="11">
        <f t="shared" si="167"/>
        <v>0</v>
      </c>
      <c r="AW121" s="11">
        <f t="shared" si="168"/>
        <v>0</v>
      </c>
      <c r="AX121" s="11">
        <f t="shared" si="169"/>
        <v>0</v>
      </c>
      <c r="AY121" s="11">
        <f t="shared" si="170"/>
        <v>0</v>
      </c>
      <c r="AZ121" s="11">
        <f t="shared" si="171"/>
        <v>0</v>
      </c>
      <c r="BA121" s="11">
        <f t="shared" si="172"/>
        <v>0</v>
      </c>
      <c r="BB121" s="12">
        <f t="shared" si="173"/>
        <v>0</v>
      </c>
      <c r="BC121" s="11">
        <f t="shared" si="174"/>
        <v>0</v>
      </c>
      <c r="BD121" s="11">
        <f t="shared" si="175"/>
        <v>0</v>
      </c>
      <c r="BE121" s="11">
        <f t="shared" si="176"/>
        <v>0</v>
      </c>
      <c r="BF121" s="22">
        <f t="shared" si="177"/>
        <v>0</v>
      </c>
      <c r="BG121" s="22">
        <f t="shared" si="178"/>
        <v>0</v>
      </c>
      <c r="BH121" s="22">
        <f t="shared" si="179"/>
        <v>0</v>
      </c>
      <c r="BI121" s="22">
        <f t="shared" si="180"/>
        <v>0</v>
      </c>
      <c r="BJ121" s="22">
        <f t="shared" si="181"/>
        <v>0</v>
      </c>
      <c r="BK121" s="22">
        <f t="shared" si="182"/>
        <v>0</v>
      </c>
      <c r="BL121" s="22">
        <f t="shared" si="197"/>
        <v>0</v>
      </c>
      <c r="BM121" s="22">
        <f t="shared" si="198"/>
        <v>0</v>
      </c>
      <c r="BN121" s="22">
        <f t="shared" si="183"/>
        <v>0</v>
      </c>
      <c r="BO121" s="22">
        <f t="shared" si="184"/>
        <v>0</v>
      </c>
      <c r="BP121" s="22">
        <f t="shared" si="185"/>
        <v>0</v>
      </c>
      <c r="BQ121" s="22">
        <f t="shared" si="186"/>
        <v>0</v>
      </c>
      <c r="BR121" s="22">
        <f t="shared" si="187"/>
        <v>0</v>
      </c>
      <c r="BS121" s="66" t="e">
        <f>VLOOKUP(V121,'AMS Tabelle Pauschalsätze'!A111:L210,8,TRUE)</f>
        <v>#N/A</v>
      </c>
      <c r="BT121" s="66" t="e">
        <f>VLOOKUP(V121,'AMS Tabelle Pauschalsätze'!A111:L210,7,TRUE)</f>
        <v>#N/A</v>
      </c>
      <c r="BU121" s="73" t="e">
        <f t="shared" si="188"/>
        <v>#N/A</v>
      </c>
      <c r="BV121" s="73" t="e">
        <f t="shared" si="189"/>
        <v>#N/A</v>
      </c>
      <c r="BW121" s="73" t="e">
        <f>VLOOKUP(V121,'AMS Tabelle Pauschalsätze'!A111:L210,10,TRUE)</f>
        <v>#N/A</v>
      </c>
      <c r="BX121" s="11">
        <f t="shared" si="199"/>
        <v>0</v>
      </c>
      <c r="BY121" s="65" t="e">
        <f t="shared" si="200"/>
        <v>#DIV/0!</v>
      </c>
      <c r="BZ121" s="73" t="e">
        <f t="shared" si="190"/>
        <v>#N/A</v>
      </c>
      <c r="CA121" s="110" t="e">
        <f t="shared" si="201"/>
        <v>#N/A</v>
      </c>
      <c r="CB121" s="22"/>
      <c r="CC121" s="28" t="e">
        <f t="shared" si="202"/>
        <v>#DIV/0!</v>
      </c>
      <c r="CD121" s="28" t="e">
        <f t="shared" si="191"/>
        <v>#N/A</v>
      </c>
      <c r="CE121" s="28" t="e">
        <f t="shared" si="192"/>
        <v>#DIV/0!</v>
      </c>
      <c r="CF121" s="11"/>
      <c r="CG121" s="22" t="e">
        <f t="shared" si="193"/>
        <v>#N/A</v>
      </c>
      <c r="CH121" s="22" t="e">
        <f t="shared" si="194"/>
        <v>#N/A</v>
      </c>
      <c r="CI121" s="22" t="e">
        <f t="shared" si="195"/>
        <v>#N/A</v>
      </c>
    </row>
    <row r="122" spans="1:87" x14ac:dyDescent="0.25">
      <c r="A122" s="11">
        <v>109</v>
      </c>
      <c r="B122" s="37"/>
      <c r="C122" s="37"/>
      <c r="D122" s="38"/>
      <c r="E122" s="109"/>
      <c r="F122" s="109"/>
      <c r="G122" s="109"/>
      <c r="H122" s="131" t="e">
        <f t="shared" si="131"/>
        <v>#DIV/0!</v>
      </c>
      <c r="I122" s="20"/>
      <c r="J122" s="93">
        <f t="shared" si="132"/>
        <v>0</v>
      </c>
      <c r="K122" s="31" t="e">
        <f t="shared" si="133"/>
        <v>#N/A</v>
      </c>
      <c r="L122" s="101" t="e">
        <f t="shared" si="134"/>
        <v>#N/A</v>
      </c>
      <c r="M122" s="32" t="e">
        <f t="shared" si="135"/>
        <v>#N/A</v>
      </c>
      <c r="N122" s="31" t="e">
        <f t="shared" si="136"/>
        <v>#N/A</v>
      </c>
      <c r="O122" s="33"/>
      <c r="P122" s="31">
        <f t="shared" si="137"/>
        <v>0</v>
      </c>
      <c r="Q122" s="31">
        <f t="shared" si="138"/>
        <v>0</v>
      </c>
      <c r="R122" s="34" t="e">
        <f t="shared" si="139"/>
        <v>#DIV/0!</v>
      </c>
      <c r="S122" s="34" t="e">
        <f t="shared" si="140"/>
        <v>#N/A</v>
      </c>
      <c r="T122" s="31" t="e">
        <f t="shared" si="141"/>
        <v>#DIV/0!</v>
      </c>
      <c r="U122" s="21"/>
      <c r="V122" s="21">
        <f t="shared" si="196"/>
        <v>0</v>
      </c>
      <c r="W122" s="11">
        <f t="shared" si="142"/>
        <v>0</v>
      </c>
      <c r="X122" s="11">
        <f t="shared" si="143"/>
        <v>0</v>
      </c>
      <c r="Y122" s="11">
        <f t="shared" si="144"/>
        <v>0</v>
      </c>
      <c r="Z122" s="22">
        <f t="shared" si="145"/>
        <v>0</v>
      </c>
      <c r="AA122" s="23">
        <f t="shared" si="146"/>
        <v>0</v>
      </c>
      <c r="AB122" s="24">
        <f t="shared" si="147"/>
        <v>0</v>
      </c>
      <c r="AC122" s="23">
        <f t="shared" si="148"/>
        <v>0</v>
      </c>
      <c r="AD122" s="25" t="e">
        <f t="shared" si="149"/>
        <v>#DIV/0!</v>
      </c>
      <c r="AE122" s="25" t="e">
        <f t="shared" si="150"/>
        <v>#DIV/0!</v>
      </c>
      <c r="AF122" s="11">
        <f t="shared" si="151"/>
        <v>0</v>
      </c>
      <c r="AG122" s="65">
        <f t="shared" si="152"/>
        <v>0</v>
      </c>
      <c r="AH122" s="65">
        <f t="shared" si="153"/>
        <v>0</v>
      </c>
      <c r="AI122" s="26">
        <f t="shared" si="154"/>
        <v>0.9</v>
      </c>
      <c r="AJ122" s="26">
        <f t="shared" si="155"/>
        <v>0</v>
      </c>
      <c r="AK122" s="26">
        <f t="shared" si="156"/>
        <v>0</v>
      </c>
      <c r="AL122" s="26">
        <f t="shared" si="157"/>
        <v>0</v>
      </c>
      <c r="AM122" s="26">
        <f t="shared" si="158"/>
        <v>0</v>
      </c>
      <c r="AN122" s="27">
        <f t="shared" si="159"/>
        <v>0.9</v>
      </c>
      <c r="AO122" s="22">
        <f t="shared" si="160"/>
        <v>0</v>
      </c>
      <c r="AP122" s="22">
        <f t="shared" si="161"/>
        <v>0</v>
      </c>
      <c r="AQ122" s="22">
        <f t="shared" si="162"/>
        <v>0</v>
      </c>
      <c r="AR122" s="22">
        <f t="shared" si="163"/>
        <v>0</v>
      </c>
      <c r="AS122" s="22">
        <f t="shared" si="164"/>
        <v>0</v>
      </c>
      <c r="AT122" s="22">
        <f t="shared" si="165"/>
        <v>0</v>
      </c>
      <c r="AU122" s="22">
        <f t="shared" si="166"/>
        <v>-192</v>
      </c>
      <c r="AV122" s="11">
        <f t="shared" si="167"/>
        <v>0</v>
      </c>
      <c r="AW122" s="11">
        <f t="shared" si="168"/>
        <v>0</v>
      </c>
      <c r="AX122" s="11">
        <f t="shared" si="169"/>
        <v>0</v>
      </c>
      <c r="AY122" s="11">
        <f t="shared" si="170"/>
        <v>0</v>
      </c>
      <c r="AZ122" s="11">
        <f t="shared" si="171"/>
        <v>0</v>
      </c>
      <c r="BA122" s="11">
        <f t="shared" si="172"/>
        <v>0</v>
      </c>
      <c r="BB122" s="12">
        <f t="shared" si="173"/>
        <v>0</v>
      </c>
      <c r="BC122" s="11">
        <f t="shared" si="174"/>
        <v>0</v>
      </c>
      <c r="BD122" s="11">
        <f t="shared" si="175"/>
        <v>0</v>
      </c>
      <c r="BE122" s="11">
        <f t="shared" si="176"/>
        <v>0</v>
      </c>
      <c r="BF122" s="22">
        <f t="shared" si="177"/>
        <v>0</v>
      </c>
      <c r="BG122" s="22">
        <f t="shared" si="178"/>
        <v>0</v>
      </c>
      <c r="BH122" s="22">
        <f t="shared" si="179"/>
        <v>0</v>
      </c>
      <c r="BI122" s="22">
        <f t="shared" si="180"/>
        <v>0</v>
      </c>
      <c r="BJ122" s="22">
        <f t="shared" si="181"/>
        <v>0</v>
      </c>
      <c r="BK122" s="22">
        <f t="shared" si="182"/>
        <v>0</v>
      </c>
      <c r="BL122" s="22">
        <f t="shared" si="197"/>
        <v>0</v>
      </c>
      <c r="BM122" s="22">
        <f t="shared" si="198"/>
        <v>0</v>
      </c>
      <c r="BN122" s="22">
        <f t="shared" si="183"/>
        <v>0</v>
      </c>
      <c r="BO122" s="22">
        <f t="shared" si="184"/>
        <v>0</v>
      </c>
      <c r="BP122" s="22">
        <f t="shared" si="185"/>
        <v>0</v>
      </c>
      <c r="BQ122" s="22">
        <f t="shared" si="186"/>
        <v>0</v>
      </c>
      <c r="BR122" s="22">
        <f t="shared" si="187"/>
        <v>0</v>
      </c>
      <c r="BS122" s="66" t="e">
        <f>VLOOKUP(V122,'AMS Tabelle Pauschalsätze'!A112:L211,8,TRUE)</f>
        <v>#N/A</v>
      </c>
      <c r="BT122" s="66" t="e">
        <f>VLOOKUP(V122,'AMS Tabelle Pauschalsätze'!A112:L211,7,TRUE)</f>
        <v>#N/A</v>
      </c>
      <c r="BU122" s="73" t="e">
        <f t="shared" si="188"/>
        <v>#N/A</v>
      </c>
      <c r="BV122" s="73" t="e">
        <f t="shared" si="189"/>
        <v>#N/A</v>
      </c>
      <c r="BW122" s="73" t="e">
        <f>VLOOKUP(V122,'AMS Tabelle Pauschalsätze'!A112:L211,10,TRUE)</f>
        <v>#N/A</v>
      </c>
      <c r="BX122" s="11">
        <f t="shared" si="199"/>
        <v>0</v>
      </c>
      <c r="BY122" s="65" t="e">
        <f t="shared" si="200"/>
        <v>#DIV/0!</v>
      </c>
      <c r="BZ122" s="73" t="e">
        <f t="shared" si="190"/>
        <v>#N/A</v>
      </c>
      <c r="CA122" s="110" t="e">
        <f t="shared" si="201"/>
        <v>#N/A</v>
      </c>
      <c r="CB122" s="22"/>
      <c r="CC122" s="28" t="e">
        <f t="shared" si="202"/>
        <v>#DIV/0!</v>
      </c>
      <c r="CD122" s="28" t="e">
        <f t="shared" si="191"/>
        <v>#N/A</v>
      </c>
      <c r="CE122" s="28" t="e">
        <f t="shared" si="192"/>
        <v>#DIV/0!</v>
      </c>
      <c r="CF122" s="11"/>
      <c r="CG122" s="22" t="e">
        <f t="shared" si="193"/>
        <v>#N/A</v>
      </c>
      <c r="CH122" s="22" t="e">
        <f t="shared" si="194"/>
        <v>#N/A</v>
      </c>
      <c r="CI122" s="22" t="e">
        <f t="shared" si="195"/>
        <v>#N/A</v>
      </c>
    </row>
    <row r="123" spans="1:87" x14ac:dyDescent="0.25">
      <c r="A123" s="11">
        <v>110</v>
      </c>
      <c r="B123" s="37"/>
      <c r="C123" s="37"/>
      <c r="D123" s="38"/>
      <c r="E123" s="109"/>
      <c r="F123" s="109"/>
      <c r="G123" s="109"/>
      <c r="H123" s="131" t="e">
        <f t="shared" si="131"/>
        <v>#DIV/0!</v>
      </c>
      <c r="I123" s="20"/>
      <c r="J123" s="93">
        <f t="shared" si="132"/>
        <v>0</v>
      </c>
      <c r="K123" s="31" t="e">
        <f t="shared" si="133"/>
        <v>#N/A</v>
      </c>
      <c r="L123" s="101" t="e">
        <f t="shared" si="134"/>
        <v>#N/A</v>
      </c>
      <c r="M123" s="32" t="e">
        <f t="shared" si="135"/>
        <v>#N/A</v>
      </c>
      <c r="N123" s="31" t="e">
        <f t="shared" si="136"/>
        <v>#N/A</v>
      </c>
      <c r="O123" s="33"/>
      <c r="P123" s="31">
        <f t="shared" si="137"/>
        <v>0</v>
      </c>
      <c r="Q123" s="31">
        <f t="shared" si="138"/>
        <v>0</v>
      </c>
      <c r="R123" s="34" t="e">
        <f t="shared" si="139"/>
        <v>#DIV/0!</v>
      </c>
      <c r="S123" s="34" t="e">
        <f t="shared" si="140"/>
        <v>#N/A</v>
      </c>
      <c r="T123" s="31" t="e">
        <f t="shared" si="141"/>
        <v>#DIV/0!</v>
      </c>
      <c r="U123" s="21"/>
      <c r="V123" s="21">
        <f t="shared" si="196"/>
        <v>0</v>
      </c>
      <c r="W123" s="11">
        <f t="shared" si="142"/>
        <v>0</v>
      </c>
      <c r="X123" s="11">
        <f t="shared" si="143"/>
        <v>0</v>
      </c>
      <c r="Y123" s="11">
        <f t="shared" si="144"/>
        <v>0</v>
      </c>
      <c r="Z123" s="22">
        <f t="shared" si="145"/>
        <v>0</v>
      </c>
      <c r="AA123" s="23">
        <f t="shared" si="146"/>
        <v>0</v>
      </c>
      <c r="AB123" s="24">
        <f t="shared" si="147"/>
        <v>0</v>
      </c>
      <c r="AC123" s="23">
        <f t="shared" si="148"/>
        <v>0</v>
      </c>
      <c r="AD123" s="25" t="e">
        <f t="shared" si="149"/>
        <v>#DIV/0!</v>
      </c>
      <c r="AE123" s="25" t="e">
        <f t="shared" si="150"/>
        <v>#DIV/0!</v>
      </c>
      <c r="AF123" s="11">
        <f t="shared" si="151"/>
        <v>0</v>
      </c>
      <c r="AG123" s="65">
        <f t="shared" si="152"/>
        <v>0</v>
      </c>
      <c r="AH123" s="65">
        <f t="shared" si="153"/>
        <v>0</v>
      </c>
      <c r="AI123" s="26">
        <f t="shared" si="154"/>
        <v>0.9</v>
      </c>
      <c r="AJ123" s="26">
        <f t="shared" si="155"/>
        <v>0</v>
      </c>
      <c r="AK123" s="26">
        <f t="shared" si="156"/>
        <v>0</v>
      </c>
      <c r="AL123" s="26">
        <f t="shared" si="157"/>
        <v>0</v>
      </c>
      <c r="AM123" s="26">
        <f t="shared" si="158"/>
        <v>0</v>
      </c>
      <c r="AN123" s="27">
        <f t="shared" si="159"/>
        <v>0.9</v>
      </c>
      <c r="AO123" s="22">
        <f t="shared" si="160"/>
        <v>0</v>
      </c>
      <c r="AP123" s="22">
        <f t="shared" si="161"/>
        <v>0</v>
      </c>
      <c r="AQ123" s="22">
        <f t="shared" si="162"/>
        <v>0</v>
      </c>
      <c r="AR123" s="22">
        <f t="shared" si="163"/>
        <v>0</v>
      </c>
      <c r="AS123" s="22">
        <f t="shared" si="164"/>
        <v>0</v>
      </c>
      <c r="AT123" s="22">
        <f t="shared" si="165"/>
        <v>0</v>
      </c>
      <c r="AU123" s="22">
        <f t="shared" si="166"/>
        <v>-192</v>
      </c>
      <c r="AV123" s="11">
        <f t="shared" si="167"/>
        <v>0</v>
      </c>
      <c r="AW123" s="11">
        <f t="shared" si="168"/>
        <v>0</v>
      </c>
      <c r="AX123" s="11">
        <f t="shared" si="169"/>
        <v>0</v>
      </c>
      <c r="AY123" s="11">
        <f t="shared" si="170"/>
        <v>0</v>
      </c>
      <c r="AZ123" s="11">
        <f t="shared" si="171"/>
        <v>0</v>
      </c>
      <c r="BA123" s="11">
        <f t="shared" si="172"/>
        <v>0</v>
      </c>
      <c r="BB123" s="12">
        <f t="shared" si="173"/>
        <v>0</v>
      </c>
      <c r="BC123" s="11">
        <f t="shared" si="174"/>
        <v>0</v>
      </c>
      <c r="BD123" s="11">
        <f t="shared" si="175"/>
        <v>0</v>
      </c>
      <c r="BE123" s="11">
        <f t="shared" si="176"/>
        <v>0</v>
      </c>
      <c r="BF123" s="22">
        <f t="shared" si="177"/>
        <v>0</v>
      </c>
      <c r="BG123" s="22">
        <f t="shared" si="178"/>
        <v>0</v>
      </c>
      <c r="BH123" s="22">
        <f t="shared" si="179"/>
        <v>0</v>
      </c>
      <c r="BI123" s="22">
        <f t="shared" si="180"/>
        <v>0</v>
      </c>
      <c r="BJ123" s="22">
        <f t="shared" si="181"/>
        <v>0</v>
      </c>
      <c r="BK123" s="22">
        <f t="shared" si="182"/>
        <v>0</v>
      </c>
      <c r="BL123" s="22">
        <f t="shared" si="197"/>
        <v>0</v>
      </c>
      <c r="BM123" s="22">
        <f t="shared" si="198"/>
        <v>0</v>
      </c>
      <c r="BN123" s="22">
        <f t="shared" si="183"/>
        <v>0</v>
      </c>
      <c r="BO123" s="22">
        <f t="shared" si="184"/>
        <v>0</v>
      </c>
      <c r="BP123" s="22">
        <f t="shared" si="185"/>
        <v>0</v>
      </c>
      <c r="BQ123" s="22">
        <f t="shared" si="186"/>
        <v>0</v>
      </c>
      <c r="BR123" s="22">
        <f t="shared" si="187"/>
        <v>0</v>
      </c>
      <c r="BS123" s="66" t="e">
        <f>VLOOKUP(V123,'AMS Tabelle Pauschalsätze'!A113:L212,8,TRUE)</f>
        <v>#N/A</v>
      </c>
      <c r="BT123" s="66" t="e">
        <f>VLOOKUP(V123,'AMS Tabelle Pauschalsätze'!A113:L212,7,TRUE)</f>
        <v>#N/A</v>
      </c>
      <c r="BU123" s="73" t="e">
        <f t="shared" si="188"/>
        <v>#N/A</v>
      </c>
      <c r="BV123" s="73" t="e">
        <f t="shared" si="189"/>
        <v>#N/A</v>
      </c>
      <c r="BW123" s="73" t="e">
        <f>VLOOKUP(V123,'AMS Tabelle Pauschalsätze'!A113:L212,10,TRUE)</f>
        <v>#N/A</v>
      </c>
      <c r="BX123" s="11">
        <f t="shared" si="199"/>
        <v>0</v>
      </c>
      <c r="BY123" s="65" t="e">
        <f t="shared" si="200"/>
        <v>#DIV/0!</v>
      </c>
      <c r="BZ123" s="73" t="e">
        <f t="shared" si="190"/>
        <v>#N/A</v>
      </c>
      <c r="CA123" s="110" t="e">
        <f t="shared" si="201"/>
        <v>#N/A</v>
      </c>
      <c r="CB123" s="22"/>
      <c r="CC123" s="28" t="e">
        <f t="shared" si="202"/>
        <v>#DIV/0!</v>
      </c>
      <c r="CD123" s="28" t="e">
        <f t="shared" si="191"/>
        <v>#N/A</v>
      </c>
      <c r="CE123" s="28" t="e">
        <f t="shared" si="192"/>
        <v>#DIV/0!</v>
      </c>
      <c r="CF123" s="11"/>
      <c r="CG123" s="22" t="e">
        <f t="shared" si="193"/>
        <v>#N/A</v>
      </c>
      <c r="CH123" s="22" t="e">
        <f t="shared" si="194"/>
        <v>#N/A</v>
      </c>
      <c r="CI123" s="22" t="e">
        <f t="shared" si="195"/>
        <v>#N/A</v>
      </c>
    </row>
    <row r="124" spans="1:87" x14ac:dyDescent="0.25">
      <c r="A124" s="11">
        <v>111</v>
      </c>
      <c r="B124" s="37"/>
      <c r="C124" s="37"/>
      <c r="D124" s="38"/>
      <c r="E124" s="109"/>
      <c r="F124" s="109"/>
      <c r="G124" s="109"/>
      <c r="H124" s="131" t="e">
        <f t="shared" si="131"/>
        <v>#DIV/0!</v>
      </c>
      <c r="I124" s="20"/>
      <c r="J124" s="93">
        <f t="shared" si="132"/>
        <v>0</v>
      </c>
      <c r="K124" s="31" t="e">
        <f t="shared" si="133"/>
        <v>#N/A</v>
      </c>
      <c r="L124" s="101" t="e">
        <f t="shared" si="134"/>
        <v>#N/A</v>
      </c>
      <c r="M124" s="32" t="e">
        <f t="shared" si="135"/>
        <v>#N/A</v>
      </c>
      <c r="N124" s="31" t="e">
        <f t="shared" si="136"/>
        <v>#N/A</v>
      </c>
      <c r="O124" s="33"/>
      <c r="P124" s="31">
        <f t="shared" si="137"/>
        <v>0</v>
      </c>
      <c r="Q124" s="31">
        <f t="shared" si="138"/>
        <v>0</v>
      </c>
      <c r="R124" s="34" t="e">
        <f t="shared" si="139"/>
        <v>#DIV/0!</v>
      </c>
      <c r="S124" s="34" t="e">
        <f t="shared" si="140"/>
        <v>#N/A</v>
      </c>
      <c r="T124" s="31" t="e">
        <f t="shared" si="141"/>
        <v>#DIV/0!</v>
      </c>
      <c r="U124" s="21"/>
      <c r="V124" s="21">
        <f t="shared" si="196"/>
        <v>0</v>
      </c>
      <c r="W124" s="11">
        <f t="shared" si="142"/>
        <v>0</v>
      </c>
      <c r="X124" s="11">
        <f t="shared" si="143"/>
        <v>0</v>
      </c>
      <c r="Y124" s="11">
        <f t="shared" si="144"/>
        <v>0</v>
      </c>
      <c r="Z124" s="22">
        <f t="shared" si="145"/>
        <v>0</v>
      </c>
      <c r="AA124" s="23">
        <f t="shared" si="146"/>
        <v>0</v>
      </c>
      <c r="AB124" s="24">
        <f t="shared" si="147"/>
        <v>0</v>
      </c>
      <c r="AC124" s="23">
        <f t="shared" si="148"/>
        <v>0</v>
      </c>
      <c r="AD124" s="25" t="e">
        <f t="shared" si="149"/>
        <v>#DIV/0!</v>
      </c>
      <c r="AE124" s="25" t="e">
        <f t="shared" si="150"/>
        <v>#DIV/0!</v>
      </c>
      <c r="AF124" s="11">
        <f t="shared" si="151"/>
        <v>0</v>
      </c>
      <c r="AG124" s="65">
        <f t="shared" si="152"/>
        <v>0</v>
      </c>
      <c r="AH124" s="65">
        <f t="shared" si="153"/>
        <v>0</v>
      </c>
      <c r="AI124" s="26">
        <f t="shared" si="154"/>
        <v>0.9</v>
      </c>
      <c r="AJ124" s="26">
        <f t="shared" si="155"/>
        <v>0</v>
      </c>
      <c r="AK124" s="26">
        <f t="shared" si="156"/>
        <v>0</v>
      </c>
      <c r="AL124" s="26">
        <f t="shared" si="157"/>
        <v>0</v>
      </c>
      <c r="AM124" s="26">
        <f t="shared" si="158"/>
        <v>0</v>
      </c>
      <c r="AN124" s="27">
        <f t="shared" si="159"/>
        <v>0.9</v>
      </c>
      <c r="AO124" s="22">
        <f t="shared" si="160"/>
        <v>0</v>
      </c>
      <c r="AP124" s="22">
        <f t="shared" si="161"/>
        <v>0</v>
      </c>
      <c r="AQ124" s="22">
        <f t="shared" si="162"/>
        <v>0</v>
      </c>
      <c r="AR124" s="22">
        <f t="shared" si="163"/>
        <v>0</v>
      </c>
      <c r="AS124" s="22">
        <f t="shared" si="164"/>
        <v>0</v>
      </c>
      <c r="AT124" s="22">
        <f t="shared" si="165"/>
        <v>0</v>
      </c>
      <c r="AU124" s="22">
        <f t="shared" si="166"/>
        <v>-192</v>
      </c>
      <c r="AV124" s="11">
        <f t="shared" si="167"/>
        <v>0</v>
      </c>
      <c r="AW124" s="11">
        <f t="shared" si="168"/>
        <v>0</v>
      </c>
      <c r="AX124" s="11">
        <f t="shared" si="169"/>
        <v>0</v>
      </c>
      <c r="AY124" s="11">
        <f t="shared" si="170"/>
        <v>0</v>
      </c>
      <c r="AZ124" s="11">
        <f t="shared" si="171"/>
        <v>0</v>
      </c>
      <c r="BA124" s="11">
        <f t="shared" si="172"/>
        <v>0</v>
      </c>
      <c r="BB124" s="12">
        <f t="shared" si="173"/>
        <v>0</v>
      </c>
      <c r="BC124" s="11">
        <f t="shared" si="174"/>
        <v>0</v>
      </c>
      <c r="BD124" s="11">
        <f t="shared" si="175"/>
        <v>0</v>
      </c>
      <c r="BE124" s="11">
        <f t="shared" si="176"/>
        <v>0</v>
      </c>
      <c r="BF124" s="22">
        <f t="shared" si="177"/>
        <v>0</v>
      </c>
      <c r="BG124" s="22">
        <f t="shared" si="178"/>
        <v>0</v>
      </c>
      <c r="BH124" s="22">
        <f t="shared" si="179"/>
        <v>0</v>
      </c>
      <c r="BI124" s="22">
        <f t="shared" si="180"/>
        <v>0</v>
      </c>
      <c r="BJ124" s="22">
        <f t="shared" si="181"/>
        <v>0</v>
      </c>
      <c r="BK124" s="22">
        <f t="shared" si="182"/>
        <v>0</v>
      </c>
      <c r="BL124" s="22">
        <f t="shared" si="197"/>
        <v>0</v>
      </c>
      <c r="BM124" s="22">
        <f t="shared" si="198"/>
        <v>0</v>
      </c>
      <c r="BN124" s="22">
        <f t="shared" si="183"/>
        <v>0</v>
      </c>
      <c r="BO124" s="22">
        <f t="shared" si="184"/>
        <v>0</v>
      </c>
      <c r="BP124" s="22">
        <f t="shared" si="185"/>
        <v>0</v>
      </c>
      <c r="BQ124" s="22">
        <f t="shared" si="186"/>
        <v>0</v>
      </c>
      <c r="BR124" s="22">
        <f t="shared" si="187"/>
        <v>0</v>
      </c>
      <c r="BS124" s="66" t="e">
        <f>VLOOKUP(V124,'AMS Tabelle Pauschalsätze'!A114:L213,8,TRUE)</f>
        <v>#N/A</v>
      </c>
      <c r="BT124" s="66" t="e">
        <f>VLOOKUP(V124,'AMS Tabelle Pauschalsätze'!A114:L213,7,TRUE)</f>
        <v>#N/A</v>
      </c>
      <c r="BU124" s="73" t="e">
        <f t="shared" si="188"/>
        <v>#N/A</v>
      </c>
      <c r="BV124" s="73" t="e">
        <f t="shared" si="189"/>
        <v>#N/A</v>
      </c>
      <c r="BW124" s="73" t="e">
        <f>VLOOKUP(V124,'AMS Tabelle Pauschalsätze'!A114:L213,10,TRUE)</f>
        <v>#N/A</v>
      </c>
      <c r="BX124" s="11">
        <f t="shared" si="199"/>
        <v>0</v>
      </c>
      <c r="BY124" s="65" t="e">
        <f t="shared" si="200"/>
        <v>#DIV/0!</v>
      </c>
      <c r="BZ124" s="73" t="e">
        <f t="shared" si="190"/>
        <v>#N/A</v>
      </c>
      <c r="CA124" s="110" t="e">
        <f t="shared" si="201"/>
        <v>#N/A</v>
      </c>
      <c r="CB124" s="22"/>
      <c r="CC124" s="28" t="e">
        <f t="shared" si="202"/>
        <v>#DIV/0!</v>
      </c>
      <c r="CD124" s="28" t="e">
        <f t="shared" si="191"/>
        <v>#N/A</v>
      </c>
      <c r="CE124" s="28" t="e">
        <f t="shared" si="192"/>
        <v>#DIV/0!</v>
      </c>
      <c r="CF124" s="11"/>
      <c r="CG124" s="22" t="e">
        <f t="shared" si="193"/>
        <v>#N/A</v>
      </c>
      <c r="CH124" s="22" t="e">
        <f t="shared" si="194"/>
        <v>#N/A</v>
      </c>
      <c r="CI124" s="22" t="e">
        <f t="shared" si="195"/>
        <v>#N/A</v>
      </c>
    </row>
    <row r="125" spans="1:87" x14ac:dyDescent="0.25">
      <c r="A125" s="11">
        <v>112</v>
      </c>
      <c r="B125" s="37"/>
      <c r="C125" s="37"/>
      <c r="D125" s="38"/>
      <c r="E125" s="109"/>
      <c r="F125" s="109"/>
      <c r="G125" s="109"/>
      <c r="H125" s="131" t="e">
        <f t="shared" si="131"/>
        <v>#DIV/0!</v>
      </c>
      <c r="I125" s="20"/>
      <c r="J125" s="93">
        <f t="shared" si="132"/>
        <v>0</v>
      </c>
      <c r="K125" s="31" t="e">
        <f t="shared" si="133"/>
        <v>#N/A</v>
      </c>
      <c r="L125" s="101" t="e">
        <f t="shared" si="134"/>
        <v>#N/A</v>
      </c>
      <c r="M125" s="32" t="e">
        <f t="shared" si="135"/>
        <v>#N/A</v>
      </c>
      <c r="N125" s="31" t="e">
        <f t="shared" si="136"/>
        <v>#N/A</v>
      </c>
      <c r="O125" s="33"/>
      <c r="P125" s="31">
        <f t="shared" si="137"/>
        <v>0</v>
      </c>
      <c r="Q125" s="31">
        <f t="shared" si="138"/>
        <v>0</v>
      </c>
      <c r="R125" s="34" t="e">
        <f t="shared" si="139"/>
        <v>#DIV/0!</v>
      </c>
      <c r="S125" s="34" t="e">
        <f t="shared" si="140"/>
        <v>#N/A</v>
      </c>
      <c r="T125" s="31" t="e">
        <f t="shared" si="141"/>
        <v>#DIV/0!</v>
      </c>
      <c r="U125" s="21"/>
      <c r="V125" s="21">
        <f t="shared" si="196"/>
        <v>0</v>
      </c>
      <c r="W125" s="11">
        <f t="shared" si="142"/>
        <v>0</v>
      </c>
      <c r="X125" s="11">
        <f t="shared" si="143"/>
        <v>0</v>
      </c>
      <c r="Y125" s="11">
        <f t="shared" si="144"/>
        <v>0</v>
      </c>
      <c r="Z125" s="22">
        <f t="shared" si="145"/>
        <v>0</v>
      </c>
      <c r="AA125" s="23">
        <f t="shared" si="146"/>
        <v>0</v>
      </c>
      <c r="AB125" s="24">
        <f t="shared" si="147"/>
        <v>0</v>
      </c>
      <c r="AC125" s="23">
        <f t="shared" si="148"/>
        <v>0</v>
      </c>
      <c r="AD125" s="25" t="e">
        <f t="shared" si="149"/>
        <v>#DIV/0!</v>
      </c>
      <c r="AE125" s="25" t="e">
        <f t="shared" si="150"/>
        <v>#DIV/0!</v>
      </c>
      <c r="AF125" s="11">
        <f t="shared" si="151"/>
        <v>0</v>
      </c>
      <c r="AG125" s="65">
        <f t="shared" si="152"/>
        <v>0</v>
      </c>
      <c r="AH125" s="65">
        <f t="shared" si="153"/>
        <v>0</v>
      </c>
      <c r="AI125" s="26">
        <f t="shared" si="154"/>
        <v>0.9</v>
      </c>
      <c r="AJ125" s="26">
        <f t="shared" si="155"/>
        <v>0</v>
      </c>
      <c r="AK125" s="26">
        <f t="shared" si="156"/>
        <v>0</v>
      </c>
      <c r="AL125" s="26">
        <f t="shared" si="157"/>
        <v>0</v>
      </c>
      <c r="AM125" s="26">
        <f t="shared" si="158"/>
        <v>0</v>
      </c>
      <c r="AN125" s="27">
        <f t="shared" si="159"/>
        <v>0.9</v>
      </c>
      <c r="AO125" s="22">
        <f t="shared" si="160"/>
        <v>0</v>
      </c>
      <c r="AP125" s="22">
        <f t="shared" si="161"/>
        <v>0</v>
      </c>
      <c r="AQ125" s="22">
        <f t="shared" si="162"/>
        <v>0</v>
      </c>
      <c r="AR125" s="22">
        <f t="shared" si="163"/>
        <v>0</v>
      </c>
      <c r="AS125" s="22">
        <f t="shared" si="164"/>
        <v>0</v>
      </c>
      <c r="AT125" s="22">
        <f t="shared" si="165"/>
        <v>0</v>
      </c>
      <c r="AU125" s="22">
        <f t="shared" si="166"/>
        <v>-192</v>
      </c>
      <c r="AV125" s="11">
        <f t="shared" si="167"/>
        <v>0</v>
      </c>
      <c r="AW125" s="11">
        <f t="shared" si="168"/>
        <v>0</v>
      </c>
      <c r="AX125" s="11">
        <f t="shared" si="169"/>
        <v>0</v>
      </c>
      <c r="AY125" s="11">
        <f t="shared" si="170"/>
        <v>0</v>
      </c>
      <c r="AZ125" s="11">
        <f t="shared" si="171"/>
        <v>0</v>
      </c>
      <c r="BA125" s="11">
        <f t="shared" si="172"/>
        <v>0</v>
      </c>
      <c r="BB125" s="12">
        <f t="shared" si="173"/>
        <v>0</v>
      </c>
      <c r="BC125" s="11">
        <f t="shared" si="174"/>
        <v>0</v>
      </c>
      <c r="BD125" s="11">
        <f t="shared" si="175"/>
        <v>0</v>
      </c>
      <c r="BE125" s="11">
        <f t="shared" si="176"/>
        <v>0</v>
      </c>
      <c r="BF125" s="22">
        <f t="shared" si="177"/>
        <v>0</v>
      </c>
      <c r="BG125" s="22">
        <f t="shared" si="178"/>
        <v>0</v>
      </c>
      <c r="BH125" s="22">
        <f t="shared" si="179"/>
        <v>0</v>
      </c>
      <c r="BI125" s="22">
        <f t="shared" si="180"/>
        <v>0</v>
      </c>
      <c r="BJ125" s="22">
        <f t="shared" si="181"/>
        <v>0</v>
      </c>
      <c r="BK125" s="22">
        <f t="shared" si="182"/>
        <v>0</v>
      </c>
      <c r="BL125" s="22">
        <f t="shared" si="197"/>
        <v>0</v>
      </c>
      <c r="BM125" s="22">
        <f t="shared" si="198"/>
        <v>0</v>
      </c>
      <c r="BN125" s="22">
        <f t="shared" si="183"/>
        <v>0</v>
      </c>
      <c r="BO125" s="22">
        <f t="shared" si="184"/>
        <v>0</v>
      </c>
      <c r="BP125" s="22">
        <f t="shared" si="185"/>
        <v>0</v>
      </c>
      <c r="BQ125" s="22">
        <f t="shared" si="186"/>
        <v>0</v>
      </c>
      <c r="BR125" s="22">
        <f t="shared" si="187"/>
        <v>0</v>
      </c>
      <c r="BS125" s="66" t="e">
        <f>VLOOKUP(V125,'AMS Tabelle Pauschalsätze'!A115:L214,8,TRUE)</f>
        <v>#N/A</v>
      </c>
      <c r="BT125" s="66" t="e">
        <f>VLOOKUP(V125,'AMS Tabelle Pauschalsätze'!A115:L214,7,TRUE)</f>
        <v>#N/A</v>
      </c>
      <c r="BU125" s="73" t="e">
        <f t="shared" si="188"/>
        <v>#N/A</v>
      </c>
      <c r="BV125" s="73" t="e">
        <f t="shared" si="189"/>
        <v>#N/A</v>
      </c>
      <c r="BW125" s="73" t="e">
        <f>VLOOKUP(V125,'AMS Tabelle Pauschalsätze'!A115:L214,10,TRUE)</f>
        <v>#N/A</v>
      </c>
      <c r="BX125" s="11">
        <f t="shared" si="199"/>
        <v>0</v>
      </c>
      <c r="BY125" s="65" t="e">
        <f t="shared" si="200"/>
        <v>#DIV/0!</v>
      </c>
      <c r="BZ125" s="73" t="e">
        <f t="shared" si="190"/>
        <v>#N/A</v>
      </c>
      <c r="CA125" s="110" t="e">
        <f t="shared" si="201"/>
        <v>#N/A</v>
      </c>
      <c r="CB125" s="22"/>
      <c r="CC125" s="28" t="e">
        <f t="shared" si="202"/>
        <v>#DIV/0!</v>
      </c>
      <c r="CD125" s="28" t="e">
        <f t="shared" si="191"/>
        <v>#N/A</v>
      </c>
      <c r="CE125" s="28" t="e">
        <f t="shared" si="192"/>
        <v>#DIV/0!</v>
      </c>
      <c r="CF125" s="11"/>
      <c r="CG125" s="22" t="e">
        <f t="shared" si="193"/>
        <v>#N/A</v>
      </c>
      <c r="CH125" s="22" t="e">
        <f t="shared" si="194"/>
        <v>#N/A</v>
      </c>
      <c r="CI125" s="22" t="e">
        <f t="shared" si="195"/>
        <v>#N/A</v>
      </c>
    </row>
    <row r="126" spans="1:87" x14ac:dyDescent="0.25">
      <c r="A126" s="11">
        <v>113</v>
      </c>
      <c r="B126" s="37"/>
      <c r="C126" s="37"/>
      <c r="D126" s="38"/>
      <c r="E126" s="109"/>
      <c r="F126" s="109"/>
      <c r="G126" s="109"/>
      <c r="H126" s="131" t="e">
        <f t="shared" si="131"/>
        <v>#DIV/0!</v>
      </c>
      <c r="I126" s="20"/>
      <c r="J126" s="93">
        <f t="shared" si="132"/>
        <v>0</v>
      </c>
      <c r="K126" s="31" t="e">
        <f t="shared" si="133"/>
        <v>#N/A</v>
      </c>
      <c r="L126" s="101" t="e">
        <f t="shared" si="134"/>
        <v>#N/A</v>
      </c>
      <c r="M126" s="32" t="e">
        <f t="shared" si="135"/>
        <v>#N/A</v>
      </c>
      <c r="N126" s="31" t="e">
        <f t="shared" si="136"/>
        <v>#N/A</v>
      </c>
      <c r="O126" s="33"/>
      <c r="P126" s="31">
        <f t="shared" si="137"/>
        <v>0</v>
      </c>
      <c r="Q126" s="31">
        <f t="shared" si="138"/>
        <v>0</v>
      </c>
      <c r="R126" s="34" t="e">
        <f t="shared" si="139"/>
        <v>#DIV/0!</v>
      </c>
      <c r="S126" s="34" t="e">
        <f t="shared" si="140"/>
        <v>#N/A</v>
      </c>
      <c r="T126" s="31" t="e">
        <f t="shared" si="141"/>
        <v>#DIV/0!</v>
      </c>
      <c r="U126" s="21"/>
      <c r="V126" s="21">
        <f t="shared" si="196"/>
        <v>0</v>
      </c>
      <c r="W126" s="11">
        <f t="shared" si="142"/>
        <v>0</v>
      </c>
      <c r="X126" s="11">
        <f t="shared" si="143"/>
        <v>0</v>
      </c>
      <c r="Y126" s="11">
        <f t="shared" si="144"/>
        <v>0</v>
      </c>
      <c r="Z126" s="22">
        <f t="shared" si="145"/>
        <v>0</v>
      </c>
      <c r="AA126" s="23">
        <f t="shared" si="146"/>
        <v>0</v>
      </c>
      <c r="AB126" s="24">
        <f t="shared" si="147"/>
        <v>0</v>
      </c>
      <c r="AC126" s="23">
        <f t="shared" si="148"/>
        <v>0</v>
      </c>
      <c r="AD126" s="25" t="e">
        <f t="shared" si="149"/>
        <v>#DIV/0!</v>
      </c>
      <c r="AE126" s="25" t="e">
        <f t="shared" si="150"/>
        <v>#DIV/0!</v>
      </c>
      <c r="AF126" s="11">
        <f t="shared" si="151"/>
        <v>0</v>
      </c>
      <c r="AG126" s="65">
        <f t="shared" si="152"/>
        <v>0</v>
      </c>
      <c r="AH126" s="65">
        <f t="shared" si="153"/>
        <v>0</v>
      </c>
      <c r="AI126" s="26">
        <f t="shared" si="154"/>
        <v>0.9</v>
      </c>
      <c r="AJ126" s="26">
        <f t="shared" si="155"/>
        <v>0</v>
      </c>
      <c r="AK126" s="26">
        <f t="shared" si="156"/>
        <v>0</v>
      </c>
      <c r="AL126" s="26">
        <f t="shared" si="157"/>
        <v>0</v>
      </c>
      <c r="AM126" s="26">
        <f t="shared" si="158"/>
        <v>0</v>
      </c>
      <c r="AN126" s="27">
        <f t="shared" si="159"/>
        <v>0.9</v>
      </c>
      <c r="AO126" s="22">
        <f t="shared" si="160"/>
        <v>0</v>
      </c>
      <c r="AP126" s="22">
        <f t="shared" si="161"/>
        <v>0</v>
      </c>
      <c r="AQ126" s="22">
        <f t="shared" si="162"/>
        <v>0</v>
      </c>
      <c r="AR126" s="22">
        <f t="shared" si="163"/>
        <v>0</v>
      </c>
      <c r="AS126" s="22">
        <f t="shared" si="164"/>
        <v>0</v>
      </c>
      <c r="AT126" s="22">
        <f t="shared" si="165"/>
        <v>0</v>
      </c>
      <c r="AU126" s="22">
        <f t="shared" si="166"/>
        <v>-192</v>
      </c>
      <c r="AV126" s="11">
        <f t="shared" si="167"/>
        <v>0</v>
      </c>
      <c r="AW126" s="11">
        <f t="shared" si="168"/>
        <v>0</v>
      </c>
      <c r="AX126" s="11">
        <f t="shared" si="169"/>
        <v>0</v>
      </c>
      <c r="AY126" s="11">
        <f t="shared" si="170"/>
        <v>0</v>
      </c>
      <c r="AZ126" s="11">
        <f t="shared" si="171"/>
        <v>0</v>
      </c>
      <c r="BA126" s="11">
        <f t="shared" si="172"/>
        <v>0</v>
      </c>
      <c r="BB126" s="12">
        <f t="shared" si="173"/>
        <v>0</v>
      </c>
      <c r="BC126" s="11">
        <f t="shared" si="174"/>
        <v>0</v>
      </c>
      <c r="BD126" s="11">
        <f t="shared" si="175"/>
        <v>0</v>
      </c>
      <c r="BE126" s="11">
        <f t="shared" si="176"/>
        <v>0</v>
      </c>
      <c r="BF126" s="22">
        <f t="shared" si="177"/>
        <v>0</v>
      </c>
      <c r="BG126" s="22">
        <f t="shared" si="178"/>
        <v>0</v>
      </c>
      <c r="BH126" s="22">
        <f t="shared" si="179"/>
        <v>0</v>
      </c>
      <c r="BI126" s="22">
        <f t="shared" si="180"/>
        <v>0</v>
      </c>
      <c r="BJ126" s="22">
        <f t="shared" si="181"/>
        <v>0</v>
      </c>
      <c r="BK126" s="22">
        <f t="shared" si="182"/>
        <v>0</v>
      </c>
      <c r="BL126" s="22">
        <f t="shared" si="197"/>
        <v>0</v>
      </c>
      <c r="BM126" s="22">
        <f t="shared" si="198"/>
        <v>0</v>
      </c>
      <c r="BN126" s="22">
        <f t="shared" si="183"/>
        <v>0</v>
      </c>
      <c r="BO126" s="22">
        <f t="shared" si="184"/>
        <v>0</v>
      </c>
      <c r="BP126" s="22">
        <f t="shared" si="185"/>
        <v>0</v>
      </c>
      <c r="BQ126" s="22">
        <f t="shared" si="186"/>
        <v>0</v>
      </c>
      <c r="BR126" s="22">
        <f t="shared" si="187"/>
        <v>0</v>
      </c>
      <c r="BS126" s="66" t="e">
        <f>VLOOKUP(V126,'AMS Tabelle Pauschalsätze'!A116:L215,8,TRUE)</f>
        <v>#N/A</v>
      </c>
      <c r="BT126" s="66" t="e">
        <f>VLOOKUP(V126,'AMS Tabelle Pauschalsätze'!A116:L215,7,TRUE)</f>
        <v>#N/A</v>
      </c>
      <c r="BU126" s="73" t="e">
        <f t="shared" si="188"/>
        <v>#N/A</v>
      </c>
      <c r="BV126" s="73" t="e">
        <f t="shared" si="189"/>
        <v>#N/A</v>
      </c>
      <c r="BW126" s="73" t="e">
        <f>VLOOKUP(V126,'AMS Tabelle Pauschalsätze'!A116:L215,10,TRUE)</f>
        <v>#N/A</v>
      </c>
      <c r="BX126" s="11">
        <f t="shared" si="199"/>
        <v>0</v>
      </c>
      <c r="BY126" s="65" t="e">
        <f t="shared" si="200"/>
        <v>#DIV/0!</v>
      </c>
      <c r="BZ126" s="73" t="e">
        <f t="shared" si="190"/>
        <v>#N/A</v>
      </c>
      <c r="CA126" s="110" t="e">
        <f t="shared" si="201"/>
        <v>#N/A</v>
      </c>
      <c r="CB126" s="22"/>
      <c r="CC126" s="28" t="e">
        <f t="shared" si="202"/>
        <v>#DIV/0!</v>
      </c>
      <c r="CD126" s="28" t="e">
        <f t="shared" si="191"/>
        <v>#N/A</v>
      </c>
      <c r="CE126" s="28" t="e">
        <f t="shared" si="192"/>
        <v>#DIV/0!</v>
      </c>
      <c r="CF126" s="11"/>
      <c r="CG126" s="22" t="e">
        <f t="shared" si="193"/>
        <v>#N/A</v>
      </c>
      <c r="CH126" s="22" t="e">
        <f t="shared" si="194"/>
        <v>#N/A</v>
      </c>
      <c r="CI126" s="22" t="e">
        <f t="shared" si="195"/>
        <v>#N/A</v>
      </c>
    </row>
    <row r="127" spans="1:87" x14ac:dyDescent="0.25">
      <c r="A127" s="11">
        <v>114</v>
      </c>
      <c r="B127" s="37"/>
      <c r="C127" s="37"/>
      <c r="D127" s="38"/>
      <c r="E127" s="109"/>
      <c r="F127" s="109"/>
      <c r="G127" s="109"/>
      <c r="H127" s="131" t="e">
        <f t="shared" si="131"/>
        <v>#DIV/0!</v>
      </c>
      <c r="I127" s="20"/>
      <c r="J127" s="93">
        <f t="shared" si="132"/>
        <v>0</v>
      </c>
      <c r="K127" s="31" t="e">
        <f t="shared" si="133"/>
        <v>#N/A</v>
      </c>
      <c r="L127" s="101" t="e">
        <f t="shared" si="134"/>
        <v>#N/A</v>
      </c>
      <c r="M127" s="32" t="e">
        <f t="shared" si="135"/>
        <v>#N/A</v>
      </c>
      <c r="N127" s="31" t="e">
        <f t="shared" si="136"/>
        <v>#N/A</v>
      </c>
      <c r="O127" s="33"/>
      <c r="P127" s="31">
        <f t="shared" si="137"/>
        <v>0</v>
      </c>
      <c r="Q127" s="31">
        <f t="shared" si="138"/>
        <v>0</v>
      </c>
      <c r="R127" s="34" t="e">
        <f t="shared" si="139"/>
        <v>#DIV/0!</v>
      </c>
      <c r="S127" s="34" t="e">
        <f t="shared" si="140"/>
        <v>#N/A</v>
      </c>
      <c r="T127" s="31" t="e">
        <f t="shared" si="141"/>
        <v>#DIV/0!</v>
      </c>
      <c r="U127" s="21"/>
      <c r="V127" s="21">
        <f t="shared" si="196"/>
        <v>0</v>
      </c>
      <c r="W127" s="11">
        <f t="shared" si="142"/>
        <v>0</v>
      </c>
      <c r="X127" s="11">
        <f t="shared" si="143"/>
        <v>0</v>
      </c>
      <c r="Y127" s="11">
        <f t="shared" si="144"/>
        <v>0</v>
      </c>
      <c r="Z127" s="22">
        <f t="shared" si="145"/>
        <v>0</v>
      </c>
      <c r="AA127" s="23">
        <f t="shared" si="146"/>
        <v>0</v>
      </c>
      <c r="AB127" s="24">
        <f t="shared" si="147"/>
        <v>0</v>
      </c>
      <c r="AC127" s="23">
        <f t="shared" si="148"/>
        <v>0</v>
      </c>
      <c r="AD127" s="25" t="e">
        <f t="shared" si="149"/>
        <v>#DIV/0!</v>
      </c>
      <c r="AE127" s="25" t="e">
        <f t="shared" si="150"/>
        <v>#DIV/0!</v>
      </c>
      <c r="AF127" s="11">
        <f t="shared" si="151"/>
        <v>0</v>
      </c>
      <c r="AG127" s="65">
        <f t="shared" si="152"/>
        <v>0</v>
      </c>
      <c r="AH127" s="65">
        <f t="shared" si="153"/>
        <v>0</v>
      </c>
      <c r="AI127" s="26">
        <f t="shared" si="154"/>
        <v>0.9</v>
      </c>
      <c r="AJ127" s="26">
        <f t="shared" si="155"/>
        <v>0</v>
      </c>
      <c r="AK127" s="26">
        <f t="shared" si="156"/>
        <v>0</v>
      </c>
      <c r="AL127" s="26">
        <f t="shared" si="157"/>
        <v>0</v>
      </c>
      <c r="AM127" s="26">
        <f t="shared" si="158"/>
        <v>0</v>
      </c>
      <c r="AN127" s="27">
        <f t="shared" si="159"/>
        <v>0.9</v>
      </c>
      <c r="AO127" s="22">
        <f t="shared" si="160"/>
        <v>0</v>
      </c>
      <c r="AP127" s="22">
        <f t="shared" si="161"/>
        <v>0</v>
      </c>
      <c r="AQ127" s="22">
        <f t="shared" si="162"/>
        <v>0</v>
      </c>
      <c r="AR127" s="22">
        <f t="shared" si="163"/>
        <v>0</v>
      </c>
      <c r="AS127" s="22">
        <f t="shared" si="164"/>
        <v>0</v>
      </c>
      <c r="AT127" s="22">
        <f t="shared" si="165"/>
        <v>0</v>
      </c>
      <c r="AU127" s="22">
        <f t="shared" si="166"/>
        <v>-192</v>
      </c>
      <c r="AV127" s="11">
        <f t="shared" si="167"/>
        <v>0</v>
      </c>
      <c r="AW127" s="11">
        <f t="shared" si="168"/>
        <v>0</v>
      </c>
      <c r="AX127" s="11">
        <f t="shared" si="169"/>
        <v>0</v>
      </c>
      <c r="AY127" s="11">
        <f t="shared" si="170"/>
        <v>0</v>
      </c>
      <c r="AZ127" s="11">
        <f t="shared" si="171"/>
        <v>0</v>
      </c>
      <c r="BA127" s="11">
        <f t="shared" si="172"/>
        <v>0</v>
      </c>
      <c r="BB127" s="12">
        <f t="shared" si="173"/>
        <v>0</v>
      </c>
      <c r="BC127" s="11">
        <f t="shared" si="174"/>
        <v>0</v>
      </c>
      <c r="BD127" s="11">
        <f t="shared" si="175"/>
        <v>0</v>
      </c>
      <c r="BE127" s="11">
        <f t="shared" si="176"/>
        <v>0</v>
      </c>
      <c r="BF127" s="22">
        <f t="shared" si="177"/>
        <v>0</v>
      </c>
      <c r="BG127" s="22">
        <f t="shared" si="178"/>
        <v>0</v>
      </c>
      <c r="BH127" s="22">
        <f t="shared" si="179"/>
        <v>0</v>
      </c>
      <c r="BI127" s="22">
        <f t="shared" si="180"/>
        <v>0</v>
      </c>
      <c r="BJ127" s="22">
        <f t="shared" si="181"/>
        <v>0</v>
      </c>
      <c r="BK127" s="22">
        <f t="shared" si="182"/>
        <v>0</v>
      </c>
      <c r="BL127" s="22">
        <f t="shared" si="197"/>
        <v>0</v>
      </c>
      <c r="BM127" s="22">
        <f t="shared" si="198"/>
        <v>0</v>
      </c>
      <c r="BN127" s="22">
        <f t="shared" si="183"/>
        <v>0</v>
      </c>
      <c r="BO127" s="22">
        <f t="shared" si="184"/>
        <v>0</v>
      </c>
      <c r="BP127" s="22">
        <f t="shared" si="185"/>
        <v>0</v>
      </c>
      <c r="BQ127" s="22">
        <f t="shared" si="186"/>
        <v>0</v>
      </c>
      <c r="BR127" s="22">
        <f t="shared" si="187"/>
        <v>0</v>
      </c>
      <c r="BS127" s="66" t="e">
        <f>VLOOKUP(V127,'AMS Tabelle Pauschalsätze'!A117:L216,8,TRUE)</f>
        <v>#N/A</v>
      </c>
      <c r="BT127" s="66" t="e">
        <f>VLOOKUP(V127,'AMS Tabelle Pauschalsätze'!A117:L216,7,TRUE)</f>
        <v>#N/A</v>
      </c>
      <c r="BU127" s="73" t="e">
        <f t="shared" si="188"/>
        <v>#N/A</v>
      </c>
      <c r="BV127" s="73" t="e">
        <f t="shared" si="189"/>
        <v>#N/A</v>
      </c>
      <c r="BW127" s="73" t="e">
        <f>VLOOKUP(V127,'AMS Tabelle Pauschalsätze'!A117:L216,10,TRUE)</f>
        <v>#N/A</v>
      </c>
      <c r="BX127" s="11">
        <f t="shared" si="199"/>
        <v>0</v>
      </c>
      <c r="BY127" s="65" t="e">
        <f t="shared" si="200"/>
        <v>#DIV/0!</v>
      </c>
      <c r="BZ127" s="73" t="e">
        <f t="shared" si="190"/>
        <v>#N/A</v>
      </c>
      <c r="CA127" s="110" t="e">
        <f t="shared" si="201"/>
        <v>#N/A</v>
      </c>
      <c r="CB127" s="22"/>
      <c r="CC127" s="28" t="e">
        <f t="shared" si="202"/>
        <v>#DIV/0!</v>
      </c>
      <c r="CD127" s="28" t="e">
        <f t="shared" si="191"/>
        <v>#N/A</v>
      </c>
      <c r="CE127" s="28" t="e">
        <f t="shared" si="192"/>
        <v>#DIV/0!</v>
      </c>
      <c r="CF127" s="11"/>
      <c r="CG127" s="22" t="e">
        <f t="shared" si="193"/>
        <v>#N/A</v>
      </c>
      <c r="CH127" s="22" t="e">
        <f t="shared" si="194"/>
        <v>#N/A</v>
      </c>
      <c r="CI127" s="22" t="e">
        <f t="shared" si="195"/>
        <v>#N/A</v>
      </c>
    </row>
    <row r="128" spans="1:87" x14ac:dyDescent="0.25">
      <c r="A128" s="11">
        <v>115</v>
      </c>
      <c r="B128" s="37"/>
      <c r="C128" s="37"/>
      <c r="D128" s="38"/>
      <c r="E128" s="109"/>
      <c r="F128" s="109"/>
      <c r="G128" s="109"/>
      <c r="H128" s="131" t="e">
        <f t="shared" si="131"/>
        <v>#DIV/0!</v>
      </c>
      <c r="I128" s="20"/>
      <c r="J128" s="93">
        <f t="shared" si="132"/>
        <v>0</v>
      </c>
      <c r="K128" s="31" t="e">
        <f t="shared" si="133"/>
        <v>#N/A</v>
      </c>
      <c r="L128" s="101" t="e">
        <f t="shared" si="134"/>
        <v>#N/A</v>
      </c>
      <c r="M128" s="32" t="e">
        <f t="shared" si="135"/>
        <v>#N/A</v>
      </c>
      <c r="N128" s="31" t="e">
        <f t="shared" si="136"/>
        <v>#N/A</v>
      </c>
      <c r="O128" s="33"/>
      <c r="P128" s="31">
        <f t="shared" si="137"/>
        <v>0</v>
      </c>
      <c r="Q128" s="31">
        <f t="shared" si="138"/>
        <v>0</v>
      </c>
      <c r="R128" s="34" t="e">
        <f t="shared" si="139"/>
        <v>#DIV/0!</v>
      </c>
      <c r="S128" s="34" t="e">
        <f t="shared" si="140"/>
        <v>#N/A</v>
      </c>
      <c r="T128" s="31" t="e">
        <f t="shared" si="141"/>
        <v>#DIV/0!</v>
      </c>
      <c r="U128" s="21"/>
      <c r="V128" s="21">
        <f t="shared" si="196"/>
        <v>0</v>
      </c>
      <c r="W128" s="11">
        <f t="shared" si="142"/>
        <v>0</v>
      </c>
      <c r="X128" s="11">
        <f t="shared" si="143"/>
        <v>0</v>
      </c>
      <c r="Y128" s="11">
        <f t="shared" si="144"/>
        <v>0</v>
      </c>
      <c r="Z128" s="22">
        <f t="shared" si="145"/>
        <v>0</v>
      </c>
      <c r="AA128" s="23">
        <f t="shared" si="146"/>
        <v>0</v>
      </c>
      <c r="AB128" s="24">
        <f t="shared" si="147"/>
        <v>0</v>
      </c>
      <c r="AC128" s="23">
        <f t="shared" si="148"/>
        <v>0</v>
      </c>
      <c r="AD128" s="25" t="e">
        <f t="shared" si="149"/>
        <v>#DIV/0!</v>
      </c>
      <c r="AE128" s="25" t="e">
        <f t="shared" si="150"/>
        <v>#DIV/0!</v>
      </c>
      <c r="AF128" s="11">
        <f t="shared" si="151"/>
        <v>0</v>
      </c>
      <c r="AG128" s="65">
        <f t="shared" si="152"/>
        <v>0</v>
      </c>
      <c r="AH128" s="65">
        <f t="shared" si="153"/>
        <v>0</v>
      </c>
      <c r="AI128" s="26">
        <f t="shared" si="154"/>
        <v>0.9</v>
      </c>
      <c r="AJ128" s="26">
        <f t="shared" si="155"/>
        <v>0</v>
      </c>
      <c r="AK128" s="26">
        <f t="shared" si="156"/>
        <v>0</v>
      </c>
      <c r="AL128" s="26">
        <f t="shared" si="157"/>
        <v>0</v>
      </c>
      <c r="AM128" s="26">
        <f t="shared" si="158"/>
        <v>0</v>
      </c>
      <c r="AN128" s="27">
        <f t="shared" si="159"/>
        <v>0.9</v>
      </c>
      <c r="AO128" s="22">
        <f t="shared" si="160"/>
        <v>0</v>
      </c>
      <c r="AP128" s="22">
        <f t="shared" si="161"/>
        <v>0</v>
      </c>
      <c r="AQ128" s="22">
        <f t="shared" si="162"/>
        <v>0</v>
      </c>
      <c r="AR128" s="22">
        <f t="shared" si="163"/>
        <v>0</v>
      </c>
      <c r="AS128" s="22">
        <f t="shared" si="164"/>
        <v>0</v>
      </c>
      <c r="AT128" s="22">
        <f t="shared" si="165"/>
        <v>0</v>
      </c>
      <c r="AU128" s="22">
        <f t="shared" si="166"/>
        <v>-192</v>
      </c>
      <c r="AV128" s="11">
        <f t="shared" si="167"/>
        <v>0</v>
      </c>
      <c r="AW128" s="11">
        <f t="shared" si="168"/>
        <v>0</v>
      </c>
      <c r="AX128" s="11">
        <f t="shared" si="169"/>
        <v>0</v>
      </c>
      <c r="AY128" s="11">
        <f t="shared" si="170"/>
        <v>0</v>
      </c>
      <c r="AZ128" s="11">
        <f t="shared" si="171"/>
        <v>0</v>
      </c>
      <c r="BA128" s="11">
        <f t="shared" si="172"/>
        <v>0</v>
      </c>
      <c r="BB128" s="12">
        <f t="shared" si="173"/>
        <v>0</v>
      </c>
      <c r="BC128" s="11">
        <f t="shared" si="174"/>
        <v>0</v>
      </c>
      <c r="BD128" s="11">
        <f t="shared" si="175"/>
        <v>0</v>
      </c>
      <c r="BE128" s="11">
        <f t="shared" si="176"/>
        <v>0</v>
      </c>
      <c r="BF128" s="22">
        <f t="shared" si="177"/>
        <v>0</v>
      </c>
      <c r="BG128" s="22">
        <f t="shared" si="178"/>
        <v>0</v>
      </c>
      <c r="BH128" s="22">
        <f t="shared" si="179"/>
        <v>0</v>
      </c>
      <c r="BI128" s="22">
        <f t="shared" si="180"/>
        <v>0</v>
      </c>
      <c r="BJ128" s="22">
        <f t="shared" si="181"/>
        <v>0</v>
      </c>
      <c r="BK128" s="22">
        <f t="shared" si="182"/>
        <v>0</v>
      </c>
      <c r="BL128" s="22">
        <f t="shared" si="197"/>
        <v>0</v>
      </c>
      <c r="BM128" s="22">
        <f t="shared" si="198"/>
        <v>0</v>
      </c>
      <c r="BN128" s="22">
        <f t="shared" si="183"/>
        <v>0</v>
      </c>
      <c r="BO128" s="22">
        <f t="shared" si="184"/>
        <v>0</v>
      </c>
      <c r="BP128" s="22">
        <f t="shared" si="185"/>
        <v>0</v>
      </c>
      <c r="BQ128" s="22">
        <f t="shared" si="186"/>
        <v>0</v>
      </c>
      <c r="BR128" s="22">
        <f t="shared" si="187"/>
        <v>0</v>
      </c>
      <c r="BS128" s="66" t="e">
        <f>VLOOKUP(V128,'AMS Tabelle Pauschalsätze'!A118:L217,8,TRUE)</f>
        <v>#N/A</v>
      </c>
      <c r="BT128" s="66" t="e">
        <f>VLOOKUP(V128,'AMS Tabelle Pauschalsätze'!A118:L217,7,TRUE)</f>
        <v>#N/A</v>
      </c>
      <c r="BU128" s="73" t="e">
        <f t="shared" si="188"/>
        <v>#N/A</v>
      </c>
      <c r="BV128" s="73" t="e">
        <f t="shared" si="189"/>
        <v>#N/A</v>
      </c>
      <c r="BW128" s="73" t="e">
        <f>VLOOKUP(V128,'AMS Tabelle Pauschalsätze'!A118:L217,10,TRUE)</f>
        <v>#N/A</v>
      </c>
      <c r="BX128" s="11">
        <f t="shared" si="199"/>
        <v>0</v>
      </c>
      <c r="BY128" s="65" t="e">
        <f t="shared" si="200"/>
        <v>#DIV/0!</v>
      </c>
      <c r="BZ128" s="73" t="e">
        <f t="shared" si="190"/>
        <v>#N/A</v>
      </c>
      <c r="CA128" s="110" t="e">
        <f t="shared" si="201"/>
        <v>#N/A</v>
      </c>
      <c r="CB128" s="22"/>
      <c r="CC128" s="28" t="e">
        <f t="shared" si="202"/>
        <v>#DIV/0!</v>
      </c>
      <c r="CD128" s="28" t="e">
        <f t="shared" si="191"/>
        <v>#N/A</v>
      </c>
      <c r="CE128" s="28" t="e">
        <f t="shared" si="192"/>
        <v>#DIV/0!</v>
      </c>
      <c r="CF128" s="11"/>
      <c r="CG128" s="22" t="e">
        <f t="shared" si="193"/>
        <v>#N/A</v>
      </c>
      <c r="CH128" s="22" t="e">
        <f t="shared" si="194"/>
        <v>#N/A</v>
      </c>
      <c r="CI128" s="22" t="e">
        <f t="shared" si="195"/>
        <v>#N/A</v>
      </c>
    </row>
    <row r="129" spans="1:87" x14ac:dyDescent="0.25">
      <c r="A129" s="11">
        <v>116</v>
      </c>
      <c r="B129" s="37"/>
      <c r="C129" s="37"/>
      <c r="D129" s="38"/>
      <c r="E129" s="109"/>
      <c r="F129" s="109"/>
      <c r="G129" s="109"/>
      <c r="H129" s="131" t="e">
        <f t="shared" si="131"/>
        <v>#DIV/0!</v>
      </c>
      <c r="I129" s="20"/>
      <c r="J129" s="93">
        <f t="shared" si="132"/>
        <v>0</v>
      </c>
      <c r="K129" s="31" t="e">
        <f t="shared" si="133"/>
        <v>#N/A</v>
      </c>
      <c r="L129" s="101" t="e">
        <f t="shared" si="134"/>
        <v>#N/A</v>
      </c>
      <c r="M129" s="32" t="e">
        <f t="shared" si="135"/>
        <v>#N/A</v>
      </c>
      <c r="N129" s="31" t="e">
        <f t="shared" si="136"/>
        <v>#N/A</v>
      </c>
      <c r="O129" s="33"/>
      <c r="P129" s="31">
        <f t="shared" si="137"/>
        <v>0</v>
      </c>
      <c r="Q129" s="31">
        <f t="shared" si="138"/>
        <v>0</v>
      </c>
      <c r="R129" s="34" t="e">
        <f t="shared" si="139"/>
        <v>#DIV/0!</v>
      </c>
      <c r="S129" s="34" t="e">
        <f t="shared" si="140"/>
        <v>#N/A</v>
      </c>
      <c r="T129" s="31" t="e">
        <f t="shared" si="141"/>
        <v>#DIV/0!</v>
      </c>
      <c r="U129" s="21"/>
      <c r="V129" s="21">
        <f t="shared" si="196"/>
        <v>0</v>
      </c>
      <c r="W129" s="11">
        <f t="shared" si="142"/>
        <v>0</v>
      </c>
      <c r="X129" s="11">
        <f t="shared" si="143"/>
        <v>0</v>
      </c>
      <c r="Y129" s="11">
        <f t="shared" si="144"/>
        <v>0</v>
      </c>
      <c r="Z129" s="22">
        <f t="shared" si="145"/>
        <v>0</v>
      </c>
      <c r="AA129" s="23">
        <f t="shared" si="146"/>
        <v>0</v>
      </c>
      <c r="AB129" s="24">
        <f t="shared" si="147"/>
        <v>0</v>
      </c>
      <c r="AC129" s="23">
        <f t="shared" si="148"/>
        <v>0</v>
      </c>
      <c r="AD129" s="25" t="e">
        <f t="shared" si="149"/>
        <v>#DIV/0!</v>
      </c>
      <c r="AE129" s="25" t="e">
        <f t="shared" si="150"/>
        <v>#DIV/0!</v>
      </c>
      <c r="AF129" s="11">
        <f t="shared" si="151"/>
        <v>0</v>
      </c>
      <c r="AG129" s="65">
        <f t="shared" si="152"/>
        <v>0</v>
      </c>
      <c r="AH129" s="65">
        <f t="shared" si="153"/>
        <v>0</v>
      </c>
      <c r="AI129" s="26">
        <f t="shared" si="154"/>
        <v>0.9</v>
      </c>
      <c r="AJ129" s="26">
        <f t="shared" si="155"/>
        <v>0</v>
      </c>
      <c r="AK129" s="26">
        <f t="shared" si="156"/>
        <v>0</v>
      </c>
      <c r="AL129" s="26">
        <f t="shared" si="157"/>
        <v>0</v>
      </c>
      <c r="AM129" s="26">
        <f t="shared" si="158"/>
        <v>0</v>
      </c>
      <c r="AN129" s="27">
        <f t="shared" si="159"/>
        <v>0.9</v>
      </c>
      <c r="AO129" s="22">
        <f t="shared" si="160"/>
        <v>0</v>
      </c>
      <c r="AP129" s="22">
        <f t="shared" si="161"/>
        <v>0</v>
      </c>
      <c r="AQ129" s="22">
        <f t="shared" si="162"/>
        <v>0</v>
      </c>
      <c r="AR129" s="22">
        <f t="shared" si="163"/>
        <v>0</v>
      </c>
      <c r="AS129" s="22">
        <f t="shared" si="164"/>
        <v>0</v>
      </c>
      <c r="AT129" s="22">
        <f t="shared" si="165"/>
        <v>0</v>
      </c>
      <c r="AU129" s="22">
        <f t="shared" si="166"/>
        <v>-192</v>
      </c>
      <c r="AV129" s="11">
        <f t="shared" si="167"/>
        <v>0</v>
      </c>
      <c r="AW129" s="11">
        <f t="shared" si="168"/>
        <v>0</v>
      </c>
      <c r="AX129" s="11">
        <f t="shared" si="169"/>
        <v>0</v>
      </c>
      <c r="AY129" s="11">
        <f t="shared" si="170"/>
        <v>0</v>
      </c>
      <c r="AZ129" s="11">
        <f t="shared" si="171"/>
        <v>0</v>
      </c>
      <c r="BA129" s="11">
        <f t="shared" si="172"/>
        <v>0</v>
      </c>
      <c r="BB129" s="12">
        <f t="shared" si="173"/>
        <v>0</v>
      </c>
      <c r="BC129" s="11">
        <f t="shared" si="174"/>
        <v>0</v>
      </c>
      <c r="BD129" s="11">
        <f t="shared" si="175"/>
        <v>0</v>
      </c>
      <c r="BE129" s="11">
        <f t="shared" si="176"/>
        <v>0</v>
      </c>
      <c r="BF129" s="22">
        <f t="shared" si="177"/>
        <v>0</v>
      </c>
      <c r="BG129" s="22">
        <f t="shared" si="178"/>
        <v>0</v>
      </c>
      <c r="BH129" s="22">
        <f t="shared" si="179"/>
        <v>0</v>
      </c>
      <c r="BI129" s="22">
        <f t="shared" si="180"/>
        <v>0</v>
      </c>
      <c r="BJ129" s="22">
        <f t="shared" si="181"/>
        <v>0</v>
      </c>
      <c r="BK129" s="22">
        <f t="shared" si="182"/>
        <v>0</v>
      </c>
      <c r="BL129" s="22">
        <f t="shared" si="197"/>
        <v>0</v>
      </c>
      <c r="BM129" s="22">
        <f t="shared" si="198"/>
        <v>0</v>
      </c>
      <c r="BN129" s="22">
        <f t="shared" si="183"/>
        <v>0</v>
      </c>
      <c r="BO129" s="22">
        <f t="shared" si="184"/>
        <v>0</v>
      </c>
      <c r="BP129" s="22">
        <f t="shared" si="185"/>
        <v>0</v>
      </c>
      <c r="BQ129" s="22">
        <f t="shared" si="186"/>
        <v>0</v>
      </c>
      <c r="BR129" s="22">
        <f t="shared" si="187"/>
        <v>0</v>
      </c>
      <c r="BS129" s="66" t="e">
        <f>VLOOKUP(V129,'AMS Tabelle Pauschalsätze'!A119:L218,8,TRUE)</f>
        <v>#N/A</v>
      </c>
      <c r="BT129" s="66" t="e">
        <f>VLOOKUP(V129,'AMS Tabelle Pauschalsätze'!A119:L218,7,TRUE)</f>
        <v>#N/A</v>
      </c>
      <c r="BU129" s="73" t="e">
        <f t="shared" si="188"/>
        <v>#N/A</v>
      </c>
      <c r="BV129" s="73" t="e">
        <f t="shared" si="189"/>
        <v>#N/A</v>
      </c>
      <c r="BW129" s="73" t="e">
        <f>VLOOKUP(V129,'AMS Tabelle Pauschalsätze'!A119:L218,10,TRUE)</f>
        <v>#N/A</v>
      </c>
      <c r="BX129" s="11">
        <f t="shared" si="199"/>
        <v>0</v>
      </c>
      <c r="BY129" s="65" t="e">
        <f t="shared" si="200"/>
        <v>#DIV/0!</v>
      </c>
      <c r="BZ129" s="73" t="e">
        <f t="shared" si="190"/>
        <v>#N/A</v>
      </c>
      <c r="CA129" s="110" t="e">
        <f t="shared" si="201"/>
        <v>#N/A</v>
      </c>
      <c r="CB129" s="22"/>
      <c r="CC129" s="28" t="e">
        <f t="shared" si="202"/>
        <v>#DIV/0!</v>
      </c>
      <c r="CD129" s="28" t="e">
        <f t="shared" si="191"/>
        <v>#N/A</v>
      </c>
      <c r="CE129" s="28" t="e">
        <f t="shared" si="192"/>
        <v>#DIV/0!</v>
      </c>
      <c r="CF129" s="11"/>
      <c r="CG129" s="22" t="e">
        <f t="shared" si="193"/>
        <v>#N/A</v>
      </c>
      <c r="CH129" s="22" t="e">
        <f t="shared" si="194"/>
        <v>#N/A</v>
      </c>
      <c r="CI129" s="22" t="e">
        <f t="shared" si="195"/>
        <v>#N/A</v>
      </c>
    </row>
    <row r="130" spans="1:87" x14ac:dyDescent="0.25">
      <c r="A130" s="11">
        <v>117</v>
      </c>
      <c r="B130" s="37"/>
      <c r="C130" s="37"/>
      <c r="D130" s="38"/>
      <c r="E130" s="109"/>
      <c r="F130" s="109"/>
      <c r="G130" s="109"/>
      <c r="H130" s="131" t="e">
        <f t="shared" si="131"/>
        <v>#DIV/0!</v>
      </c>
      <c r="I130" s="20"/>
      <c r="J130" s="93">
        <f t="shared" si="132"/>
        <v>0</v>
      </c>
      <c r="K130" s="31" t="e">
        <f t="shared" si="133"/>
        <v>#N/A</v>
      </c>
      <c r="L130" s="101" t="e">
        <f t="shared" si="134"/>
        <v>#N/A</v>
      </c>
      <c r="M130" s="32" t="e">
        <f t="shared" si="135"/>
        <v>#N/A</v>
      </c>
      <c r="N130" s="31" t="e">
        <f t="shared" si="136"/>
        <v>#N/A</v>
      </c>
      <c r="O130" s="33"/>
      <c r="P130" s="31">
        <f t="shared" si="137"/>
        <v>0</v>
      </c>
      <c r="Q130" s="31">
        <f t="shared" si="138"/>
        <v>0</v>
      </c>
      <c r="R130" s="34" t="e">
        <f t="shared" si="139"/>
        <v>#DIV/0!</v>
      </c>
      <c r="S130" s="34" t="e">
        <f t="shared" si="140"/>
        <v>#N/A</v>
      </c>
      <c r="T130" s="31" t="e">
        <f t="shared" si="141"/>
        <v>#DIV/0!</v>
      </c>
      <c r="U130" s="21"/>
      <c r="V130" s="21">
        <f t="shared" si="196"/>
        <v>0</v>
      </c>
      <c r="W130" s="11">
        <f t="shared" si="142"/>
        <v>0</v>
      </c>
      <c r="X130" s="11">
        <f t="shared" si="143"/>
        <v>0</v>
      </c>
      <c r="Y130" s="11">
        <f t="shared" si="144"/>
        <v>0</v>
      </c>
      <c r="Z130" s="22">
        <f t="shared" si="145"/>
        <v>0</v>
      </c>
      <c r="AA130" s="23">
        <f t="shared" si="146"/>
        <v>0</v>
      </c>
      <c r="AB130" s="24">
        <f t="shared" si="147"/>
        <v>0</v>
      </c>
      <c r="AC130" s="23">
        <f t="shared" si="148"/>
        <v>0</v>
      </c>
      <c r="AD130" s="25" t="e">
        <f t="shared" si="149"/>
        <v>#DIV/0!</v>
      </c>
      <c r="AE130" s="25" t="e">
        <f t="shared" si="150"/>
        <v>#DIV/0!</v>
      </c>
      <c r="AF130" s="11">
        <f t="shared" si="151"/>
        <v>0</v>
      </c>
      <c r="AG130" s="65">
        <f t="shared" si="152"/>
        <v>0</v>
      </c>
      <c r="AH130" s="65">
        <f t="shared" si="153"/>
        <v>0</v>
      </c>
      <c r="AI130" s="26">
        <f t="shared" si="154"/>
        <v>0.9</v>
      </c>
      <c r="AJ130" s="26">
        <f t="shared" si="155"/>
        <v>0</v>
      </c>
      <c r="AK130" s="26">
        <f t="shared" si="156"/>
        <v>0</v>
      </c>
      <c r="AL130" s="26">
        <f t="shared" si="157"/>
        <v>0</v>
      </c>
      <c r="AM130" s="26">
        <f t="shared" si="158"/>
        <v>0</v>
      </c>
      <c r="AN130" s="27">
        <f t="shared" si="159"/>
        <v>0.9</v>
      </c>
      <c r="AO130" s="22">
        <f t="shared" si="160"/>
        <v>0</v>
      </c>
      <c r="AP130" s="22">
        <f t="shared" si="161"/>
        <v>0</v>
      </c>
      <c r="AQ130" s="22">
        <f t="shared" si="162"/>
        <v>0</v>
      </c>
      <c r="AR130" s="22">
        <f t="shared" si="163"/>
        <v>0</v>
      </c>
      <c r="AS130" s="22">
        <f t="shared" si="164"/>
        <v>0</v>
      </c>
      <c r="AT130" s="22">
        <f t="shared" si="165"/>
        <v>0</v>
      </c>
      <c r="AU130" s="22">
        <f t="shared" si="166"/>
        <v>-192</v>
      </c>
      <c r="AV130" s="11">
        <f t="shared" si="167"/>
        <v>0</v>
      </c>
      <c r="AW130" s="11">
        <f t="shared" si="168"/>
        <v>0</v>
      </c>
      <c r="AX130" s="11">
        <f t="shared" si="169"/>
        <v>0</v>
      </c>
      <c r="AY130" s="11">
        <f t="shared" si="170"/>
        <v>0</v>
      </c>
      <c r="AZ130" s="11">
        <f t="shared" si="171"/>
        <v>0</v>
      </c>
      <c r="BA130" s="11">
        <f t="shared" si="172"/>
        <v>0</v>
      </c>
      <c r="BB130" s="12">
        <f t="shared" si="173"/>
        <v>0</v>
      </c>
      <c r="BC130" s="11">
        <f t="shared" si="174"/>
        <v>0</v>
      </c>
      <c r="BD130" s="11">
        <f t="shared" si="175"/>
        <v>0</v>
      </c>
      <c r="BE130" s="11">
        <f t="shared" si="176"/>
        <v>0</v>
      </c>
      <c r="BF130" s="22">
        <f t="shared" si="177"/>
        <v>0</v>
      </c>
      <c r="BG130" s="22">
        <f t="shared" si="178"/>
        <v>0</v>
      </c>
      <c r="BH130" s="22">
        <f t="shared" si="179"/>
        <v>0</v>
      </c>
      <c r="BI130" s="22">
        <f t="shared" si="180"/>
        <v>0</v>
      </c>
      <c r="BJ130" s="22">
        <f t="shared" si="181"/>
        <v>0</v>
      </c>
      <c r="BK130" s="22">
        <f t="shared" si="182"/>
        <v>0</v>
      </c>
      <c r="BL130" s="22">
        <f t="shared" si="197"/>
        <v>0</v>
      </c>
      <c r="BM130" s="22">
        <f t="shared" si="198"/>
        <v>0</v>
      </c>
      <c r="BN130" s="22">
        <f t="shared" si="183"/>
        <v>0</v>
      </c>
      <c r="BO130" s="22">
        <f t="shared" si="184"/>
        <v>0</v>
      </c>
      <c r="BP130" s="22">
        <f t="shared" si="185"/>
        <v>0</v>
      </c>
      <c r="BQ130" s="22">
        <f t="shared" si="186"/>
        <v>0</v>
      </c>
      <c r="BR130" s="22">
        <f t="shared" si="187"/>
        <v>0</v>
      </c>
      <c r="BS130" s="66" t="e">
        <f>VLOOKUP(V130,'AMS Tabelle Pauschalsätze'!A120:L219,8,TRUE)</f>
        <v>#N/A</v>
      </c>
      <c r="BT130" s="66" t="e">
        <f>VLOOKUP(V130,'AMS Tabelle Pauschalsätze'!A120:L219,7,TRUE)</f>
        <v>#N/A</v>
      </c>
      <c r="BU130" s="73" t="e">
        <f t="shared" si="188"/>
        <v>#N/A</v>
      </c>
      <c r="BV130" s="73" t="e">
        <f t="shared" si="189"/>
        <v>#N/A</v>
      </c>
      <c r="BW130" s="73" t="e">
        <f>VLOOKUP(V130,'AMS Tabelle Pauschalsätze'!A120:L219,10,TRUE)</f>
        <v>#N/A</v>
      </c>
      <c r="BX130" s="11">
        <f t="shared" si="199"/>
        <v>0</v>
      </c>
      <c r="BY130" s="65" t="e">
        <f t="shared" si="200"/>
        <v>#DIV/0!</v>
      </c>
      <c r="BZ130" s="73" t="e">
        <f t="shared" si="190"/>
        <v>#N/A</v>
      </c>
      <c r="CA130" s="110" t="e">
        <f t="shared" si="201"/>
        <v>#N/A</v>
      </c>
      <c r="CB130" s="22"/>
      <c r="CC130" s="28" t="e">
        <f t="shared" si="202"/>
        <v>#DIV/0!</v>
      </c>
      <c r="CD130" s="28" t="e">
        <f t="shared" si="191"/>
        <v>#N/A</v>
      </c>
      <c r="CE130" s="28" t="e">
        <f t="shared" si="192"/>
        <v>#DIV/0!</v>
      </c>
      <c r="CF130" s="11"/>
      <c r="CG130" s="22" t="e">
        <f t="shared" si="193"/>
        <v>#N/A</v>
      </c>
      <c r="CH130" s="22" t="e">
        <f t="shared" si="194"/>
        <v>#N/A</v>
      </c>
      <c r="CI130" s="22" t="e">
        <f t="shared" si="195"/>
        <v>#N/A</v>
      </c>
    </row>
    <row r="131" spans="1:87" x14ac:dyDescent="0.25">
      <c r="A131" s="11">
        <v>118</v>
      </c>
      <c r="B131" s="37"/>
      <c r="C131" s="37"/>
      <c r="D131" s="38"/>
      <c r="E131" s="109"/>
      <c r="F131" s="109"/>
      <c r="G131" s="109"/>
      <c r="H131" s="131" t="e">
        <f t="shared" si="131"/>
        <v>#DIV/0!</v>
      </c>
      <c r="I131" s="20"/>
      <c r="J131" s="93">
        <f t="shared" si="132"/>
        <v>0</v>
      </c>
      <c r="K131" s="31" t="e">
        <f t="shared" si="133"/>
        <v>#N/A</v>
      </c>
      <c r="L131" s="101" t="e">
        <f t="shared" si="134"/>
        <v>#N/A</v>
      </c>
      <c r="M131" s="32" t="e">
        <f t="shared" si="135"/>
        <v>#N/A</v>
      </c>
      <c r="N131" s="31" t="e">
        <f t="shared" si="136"/>
        <v>#N/A</v>
      </c>
      <c r="O131" s="33"/>
      <c r="P131" s="31">
        <f t="shared" si="137"/>
        <v>0</v>
      </c>
      <c r="Q131" s="31">
        <f t="shared" si="138"/>
        <v>0</v>
      </c>
      <c r="R131" s="34" t="e">
        <f t="shared" si="139"/>
        <v>#DIV/0!</v>
      </c>
      <c r="S131" s="34" t="e">
        <f t="shared" si="140"/>
        <v>#N/A</v>
      </c>
      <c r="T131" s="31" t="e">
        <f t="shared" si="141"/>
        <v>#DIV/0!</v>
      </c>
      <c r="U131" s="21"/>
      <c r="V131" s="21">
        <f t="shared" si="196"/>
        <v>0</v>
      </c>
      <c r="W131" s="11">
        <f t="shared" si="142"/>
        <v>0</v>
      </c>
      <c r="X131" s="11">
        <f t="shared" si="143"/>
        <v>0</v>
      </c>
      <c r="Y131" s="11">
        <f t="shared" si="144"/>
        <v>0</v>
      </c>
      <c r="Z131" s="22">
        <f t="shared" si="145"/>
        <v>0</v>
      </c>
      <c r="AA131" s="23">
        <f t="shared" si="146"/>
        <v>0</v>
      </c>
      <c r="AB131" s="24">
        <f t="shared" si="147"/>
        <v>0</v>
      </c>
      <c r="AC131" s="23">
        <f t="shared" si="148"/>
        <v>0</v>
      </c>
      <c r="AD131" s="25" t="e">
        <f t="shared" si="149"/>
        <v>#DIV/0!</v>
      </c>
      <c r="AE131" s="25" t="e">
        <f t="shared" si="150"/>
        <v>#DIV/0!</v>
      </c>
      <c r="AF131" s="11">
        <f t="shared" si="151"/>
        <v>0</v>
      </c>
      <c r="AG131" s="65">
        <f t="shared" si="152"/>
        <v>0</v>
      </c>
      <c r="AH131" s="65">
        <f t="shared" si="153"/>
        <v>0</v>
      </c>
      <c r="AI131" s="26">
        <f t="shared" si="154"/>
        <v>0.9</v>
      </c>
      <c r="AJ131" s="26">
        <f t="shared" si="155"/>
        <v>0</v>
      </c>
      <c r="AK131" s="26">
        <f t="shared" si="156"/>
        <v>0</v>
      </c>
      <c r="AL131" s="26">
        <f t="shared" si="157"/>
        <v>0</v>
      </c>
      <c r="AM131" s="26">
        <f t="shared" si="158"/>
        <v>0</v>
      </c>
      <c r="AN131" s="27">
        <f t="shared" si="159"/>
        <v>0.9</v>
      </c>
      <c r="AO131" s="22">
        <f t="shared" si="160"/>
        <v>0</v>
      </c>
      <c r="AP131" s="22">
        <f t="shared" si="161"/>
        <v>0</v>
      </c>
      <c r="AQ131" s="22">
        <f t="shared" si="162"/>
        <v>0</v>
      </c>
      <c r="AR131" s="22">
        <f t="shared" si="163"/>
        <v>0</v>
      </c>
      <c r="AS131" s="22">
        <f t="shared" si="164"/>
        <v>0</v>
      </c>
      <c r="AT131" s="22">
        <f t="shared" si="165"/>
        <v>0</v>
      </c>
      <c r="AU131" s="22">
        <f t="shared" si="166"/>
        <v>-192</v>
      </c>
      <c r="AV131" s="11">
        <f t="shared" si="167"/>
        <v>0</v>
      </c>
      <c r="AW131" s="11">
        <f t="shared" si="168"/>
        <v>0</v>
      </c>
      <c r="AX131" s="11">
        <f t="shared" si="169"/>
        <v>0</v>
      </c>
      <c r="AY131" s="11">
        <f t="shared" si="170"/>
        <v>0</v>
      </c>
      <c r="AZ131" s="11">
        <f t="shared" si="171"/>
        <v>0</v>
      </c>
      <c r="BA131" s="11">
        <f t="shared" si="172"/>
        <v>0</v>
      </c>
      <c r="BB131" s="12">
        <f t="shared" si="173"/>
        <v>0</v>
      </c>
      <c r="BC131" s="11">
        <f t="shared" si="174"/>
        <v>0</v>
      </c>
      <c r="BD131" s="11">
        <f t="shared" si="175"/>
        <v>0</v>
      </c>
      <c r="BE131" s="11">
        <f t="shared" si="176"/>
        <v>0</v>
      </c>
      <c r="BF131" s="22">
        <f t="shared" si="177"/>
        <v>0</v>
      </c>
      <c r="BG131" s="22">
        <f t="shared" si="178"/>
        <v>0</v>
      </c>
      <c r="BH131" s="22">
        <f t="shared" si="179"/>
        <v>0</v>
      </c>
      <c r="BI131" s="22">
        <f t="shared" si="180"/>
        <v>0</v>
      </c>
      <c r="BJ131" s="22">
        <f t="shared" si="181"/>
        <v>0</v>
      </c>
      <c r="BK131" s="22">
        <f t="shared" si="182"/>
        <v>0</v>
      </c>
      <c r="BL131" s="22">
        <f t="shared" si="197"/>
        <v>0</v>
      </c>
      <c r="BM131" s="22">
        <f t="shared" si="198"/>
        <v>0</v>
      </c>
      <c r="BN131" s="22">
        <f t="shared" si="183"/>
        <v>0</v>
      </c>
      <c r="BO131" s="22">
        <f t="shared" si="184"/>
        <v>0</v>
      </c>
      <c r="BP131" s="22">
        <f t="shared" si="185"/>
        <v>0</v>
      </c>
      <c r="BQ131" s="22">
        <f t="shared" si="186"/>
        <v>0</v>
      </c>
      <c r="BR131" s="22">
        <f t="shared" si="187"/>
        <v>0</v>
      </c>
      <c r="BS131" s="66" t="e">
        <f>VLOOKUP(V131,'AMS Tabelle Pauschalsätze'!A121:L220,8,TRUE)</f>
        <v>#N/A</v>
      </c>
      <c r="BT131" s="66" t="e">
        <f>VLOOKUP(V131,'AMS Tabelle Pauschalsätze'!A121:L220,7,TRUE)</f>
        <v>#N/A</v>
      </c>
      <c r="BU131" s="73" t="e">
        <f t="shared" si="188"/>
        <v>#N/A</v>
      </c>
      <c r="BV131" s="73" t="e">
        <f t="shared" si="189"/>
        <v>#N/A</v>
      </c>
      <c r="BW131" s="73" t="e">
        <f>VLOOKUP(V131,'AMS Tabelle Pauschalsätze'!A121:L220,10,TRUE)</f>
        <v>#N/A</v>
      </c>
      <c r="BX131" s="11">
        <f t="shared" si="199"/>
        <v>0</v>
      </c>
      <c r="BY131" s="65" t="e">
        <f t="shared" si="200"/>
        <v>#DIV/0!</v>
      </c>
      <c r="BZ131" s="73" t="e">
        <f t="shared" si="190"/>
        <v>#N/A</v>
      </c>
      <c r="CA131" s="110" t="e">
        <f t="shared" si="201"/>
        <v>#N/A</v>
      </c>
      <c r="CB131" s="22"/>
      <c r="CC131" s="28" t="e">
        <f t="shared" si="202"/>
        <v>#DIV/0!</v>
      </c>
      <c r="CD131" s="28" t="e">
        <f t="shared" si="191"/>
        <v>#N/A</v>
      </c>
      <c r="CE131" s="28" t="e">
        <f t="shared" si="192"/>
        <v>#DIV/0!</v>
      </c>
      <c r="CF131" s="11"/>
      <c r="CG131" s="22" t="e">
        <f t="shared" si="193"/>
        <v>#N/A</v>
      </c>
      <c r="CH131" s="22" t="e">
        <f t="shared" si="194"/>
        <v>#N/A</v>
      </c>
      <c r="CI131" s="22" t="e">
        <f t="shared" si="195"/>
        <v>#N/A</v>
      </c>
    </row>
    <row r="132" spans="1:87" x14ac:dyDescent="0.25">
      <c r="A132" s="11">
        <v>119</v>
      </c>
      <c r="B132" s="37"/>
      <c r="C132" s="37"/>
      <c r="D132" s="38"/>
      <c r="E132" s="109"/>
      <c r="F132" s="109"/>
      <c r="G132" s="109"/>
      <c r="H132" s="131" t="e">
        <f t="shared" si="131"/>
        <v>#DIV/0!</v>
      </c>
      <c r="I132" s="20"/>
      <c r="J132" s="93">
        <f t="shared" si="132"/>
        <v>0</v>
      </c>
      <c r="K132" s="31" t="e">
        <f t="shared" si="133"/>
        <v>#N/A</v>
      </c>
      <c r="L132" s="101" t="e">
        <f t="shared" si="134"/>
        <v>#N/A</v>
      </c>
      <c r="M132" s="32" t="e">
        <f t="shared" si="135"/>
        <v>#N/A</v>
      </c>
      <c r="N132" s="31" t="e">
        <f t="shared" si="136"/>
        <v>#N/A</v>
      </c>
      <c r="O132" s="33"/>
      <c r="P132" s="31">
        <f t="shared" si="137"/>
        <v>0</v>
      </c>
      <c r="Q132" s="31">
        <f t="shared" si="138"/>
        <v>0</v>
      </c>
      <c r="R132" s="34" t="e">
        <f t="shared" si="139"/>
        <v>#DIV/0!</v>
      </c>
      <c r="S132" s="34" t="e">
        <f t="shared" si="140"/>
        <v>#N/A</v>
      </c>
      <c r="T132" s="31" t="e">
        <f t="shared" si="141"/>
        <v>#DIV/0!</v>
      </c>
      <c r="U132" s="21"/>
      <c r="V132" s="21">
        <f t="shared" si="196"/>
        <v>0</v>
      </c>
      <c r="W132" s="11">
        <f t="shared" si="142"/>
        <v>0</v>
      </c>
      <c r="X132" s="11">
        <f t="shared" si="143"/>
        <v>0</v>
      </c>
      <c r="Y132" s="11">
        <f t="shared" si="144"/>
        <v>0</v>
      </c>
      <c r="Z132" s="22">
        <f t="shared" si="145"/>
        <v>0</v>
      </c>
      <c r="AA132" s="23">
        <f t="shared" si="146"/>
        <v>0</v>
      </c>
      <c r="AB132" s="24">
        <f t="shared" si="147"/>
        <v>0</v>
      </c>
      <c r="AC132" s="23">
        <f t="shared" si="148"/>
        <v>0</v>
      </c>
      <c r="AD132" s="25" t="e">
        <f t="shared" si="149"/>
        <v>#DIV/0!</v>
      </c>
      <c r="AE132" s="25" t="e">
        <f t="shared" si="150"/>
        <v>#DIV/0!</v>
      </c>
      <c r="AF132" s="11">
        <f t="shared" si="151"/>
        <v>0</v>
      </c>
      <c r="AG132" s="65">
        <f t="shared" si="152"/>
        <v>0</v>
      </c>
      <c r="AH132" s="65">
        <f t="shared" si="153"/>
        <v>0</v>
      </c>
      <c r="AI132" s="26">
        <f t="shared" si="154"/>
        <v>0.9</v>
      </c>
      <c r="AJ132" s="26">
        <f t="shared" si="155"/>
        <v>0</v>
      </c>
      <c r="AK132" s="26">
        <f t="shared" si="156"/>
        <v>0</v>
      </c>
      <c r="AL132" s="26">
        <f t="shared" si="157"/>
        <v>0</v>
      </c>
      <c r="AM132" s="26">
        <f t="shared" si="158"/>
        <v>0</v>
      </c>
      <c r="AN132" s="27">
        <f t="shared" si="159"/>
        <v>0.9</v>
      </c>
      <c r="AO132" s="22">
        <f t="shared" si="160"/>
        <v>0</v>
      </c>
      <c r="AP132" s="22">
        <f t="shared" si="161"/>
        <v>0</v>
      </c>
      <c r="AQ132" s="22">
        <f t="shared" si="162"/>
        <v>0</v>
      </c>
      <c r="AR132" s="22">
        <f t="shared" si="163"/>
        <v>0</v>
      </c>
      <c r="AS132" s="22">
        <f t="shared" si="164"/>
        <v>0</v>
      </c>
      <c r="AT132" s="22">
        <f t="shared" si="165"/>
        <v>0</v>
      </c>
      <c r="AU132" s="22">
        <f t="shared" si="166"/>
        <v>-192</v>
      </c>
      <c r="AV132" s="11">
        <f t="shared" si="167"/>
        <v>0</v>
      </c>
      <c r="AW132" s="11">
        <f t="shared" si="168"/>
        <v>0</v>
      </c>
      <c r="AX132" s="11">
        <f t="shared" si="169"/>
        <v>0</v>
      </c>
      <c r="AY132" s="11">
        <f t="shared" si="170"/>
        <v>0</v>
      </c>
      <c r="AZ132" s="11">
        <f t="shared" si="171"/>
        <v>0</v>
      </c>
      <c r="BA132" s="11">
        <f t="shared" si="172"/>
        <v>0</v>
      </c>
      <c r="BB132" s="12">
        <f t="shared" si="173"/>
        <v>0</v>
      </c>
      <c r="BC132" s="11">
        <f t="shared" si="174"/>
        <v>0</v>
      </c>
      <c r="BD132" s="11">
        <f t="shared" si="175"/>
        <v>0</v>
      </c>
      <c r="BE132" s="11">
        <f t="shared" si="176"/>
        <v>0</v>
      </c>
      <c r="BF132" s="22">
        <f t="shared" si="177"/>
        <v>0</v>
      </c>
      <c r="BG132" s="22">
        <f t="shared" si="178"/>
        <v>0</v>
      </c>
      <c r="BH132" s="22">
        <f t="shared" si="179"/>
        <v>0</v>
      </c>
      <c r="BI132" s="22">
        <f t="shared" si="180"/>
        <v>0</v>
      </c>
      <c r="BJ132" s="22">
        <f t="shared" si="181"/>
        <v>0</v>
      </c>
      <c r="BK132" s="22">
        <f t="shared" si="182"/>
        <v>0</v>
      </c>
      <c r="BL132" s="22">
        <f t="shared" si="197"/>
        <v>0</v>
      </c>
      <c r="BM132" s="22">
        <f t="shared" si="198"/>
        <v>0</v>
      </c>
      <c r="BN132" s="22">
        <f t="shared" si="183"/>
        <v>0</v>
      </c>
      <c r="BO132" s="22">
        <f t="shared" si="184"/>
        <v>0</v>
      </c>
      <c r="BP132" s="22">
        <f t="shared" si="185"/>
        <v>0</v>
      </c>
      <c r="BQ132" s="22">
        <f t="shared" si="186"/>
        <v>0</v>
      </c>
      <c r="BR132" s="22">
        <f t="shared" si="187"/>
        <v>0</v>
      </c>
      <c r="BS132" s="66" t="e">
        <f>VLOOKUP(V132,'AMS Tabelle Pauschalsätze'!A122:L221,8,TRUE)</f>
        <v>#N/A</v>
      </c>
      <c r="BT132" s="66" t="e">
        <f>VLOOKUP(V132,'AMS Tabelle Pauschalsätze'!A122:L221,7,TRUE)</f>
        <v>#N/A</v>
      </c>
      <c r="BU132" s="73" t="e">
        <f t="shared" si="188"/>
        <v>#N/A</v>
      </c>
      <c r="BV132" s="73" t="e">
        <f t="shared" si="189"/>
        <v>#N/A</v>
      </c>
      <c r="BW132" s="73" t="e">
        <f>VLOOKUP(V132,'AMS Tabelle Pauschalsätze'!A122:L221,10,TRUE)</f>
        <v>#N/A</v>
      </c>
      <c r="BX132" s="11">
        <f t="shared" si="199"/>
        <v>0</v>
      </c>
      <c r="BY132" s="65" t="e">
        <f t="shared" si="200"/>
        <v>#DIV/0!</v>
      </c>
      <c r="BZ132" s="73" t="e">
        <f t="shared" si="190"/>
        <v>#N/A</v>
      </c>
      <c r="CA132" s="110" t="e">
        <f t="shared" si="201"/>
        <v>#N/A</v>
      </c>
      <c r="CB132" s="22"/>
      <c r="CC132" s="28" t="e">
        <f t="shared" si="202"/>
        <v>#DIV/0!</v>
      </c>
      <c r="CD132" s="28" t="e">
        <f t="shared" si="191"/>
        <v>#N/A</v>
      </c>
      <c r="CE132" s="28" t="e">
        <f t="shared" si="192"/>
        <v>#DIV/0!</v>
      </c>
      <c r="CF132" s="11"/>
      <c r="CG132" s="22" t="e">
        <f t="shared" si="193"/>
        <v>#N/A</v>
      </c>
      <c r="CH132" s="22" t="e">
        <f t="shared" si="194"/>
        <v>#N/A</v>
      </c>
      <c r="CI132" s="22" t="e">
        <f t="shared" si="195"/>
        <v>#N/A</v>
      </c>
    </row>
    <row r="133" spans="1:87" x14ac:dyDescent="0.25">
      <c r="A133" s="11">
        <v>120</v>
      </c>
      <c r="B133" s="37"/>
      <c r="C133" s="37"/>
      <c r="D133" s="38"/>
      <c r="E133" s="109"/>
      <c r="F133" s="109"/>
      <c r="G133" s="109"/>
      <c r="H133" s="131" t="e">
        <f t="shared" si="131"/>
        <v>#DIV/0!</v>
      </c>
      <c r="I133" s="20"/>
      <c r="J133" s="93">
        <f t="shared" si="132"/>
        <v>0</v>
      </c>
      <c r="K133" s="31" t="e">
        <f t="shared" si="133"/>
        <v>#N/A</v>
      </c>
      <c r="L133" s="101" t="e">
        <f t="shared" si="134"/>
        <v>#N/A</v>
      </c>
      <c r="M133" s="32" t="e">
        <f t="shared" si="135"/>
        <v>#N/A</v>
      </c>
      <c r="N133" s="31" t="e">
        <f t="shared" si="136"/>
        <v>#N/A</v>
      </c>
      <c r="O133" s="33"/>
      <c r="P133" s="31">
        <f t="shared" si="137"/>
        <v>0</v>
      </c>
      <c r="Q133" s="31">
        <f t="shared" si="138"/>
        <v>0</v>
      </c>
      <c r="R133" s="34" t="e">
        <f t="shared" si="139"/>
        <v>#DIV/0!</v>
      </c>
      <c r="S133" s="34" t="e">
        <f t="shared" si="140"/>
        <v>#N/A</v>
      </c>
      <c r="T133" s="31" t="e">
        <f t="shared" si="141"/>
        <v>#DIV/0!</v>
      </c>
      <c r="U133" s="21"/>
      <c r="V133" s="21">
        <f t="shared" si="196"/>
        <v>0</v>
      </c>
      <c r="W133" s="11">
        <f t="shared" si="142"/>
        <v>0</v>
      </c>
      <c r="X133" s="11">
        <f t="shared" si="143"/>
        <v>0</v>
      </c>
      <c r="Y133" s="11">
        <f t="shared" si="144"/>
        <v>0</v>
      </c>
      <c r="Z133" s="22">
        <f t="shared" si="145"/>
        <v>0</v>
      </c>
      <c r="AA133" s="23">
        <f t="shared" si="146"/>
        <v>0</v>
      </c>
      <c r="AB133" s="24">
        <f t="shared" si="147"/>
        <v>0</v>
      </c>
      <c r="AC133" s="23">
        <f t="shared" si="148"/>
        <v>0</v>
      </c>
      <c r="AD133" s="25" t="e">
        <f t="shared" si="149"/>
        <v>#DIV/0!</v>
      </c>
      <c r="AE133" s="25" t="e">
        <f t="shared" si="150"/>
        <v>#DIV/0!</v>
      </c>
      <c r="AF133" s="11">
        <f t="shared" si="151"/>
        <v>0</v>
      </c>
      <c r="AG133" s="65">
        <f t="shared" si="152"/>
        <v>0</v>
      </c>
      <c r="AH133" s="65">
        <f t="shared" si="153"/>
        <v>0</v>
      </c>
      <c r="AI133" s="26">
        <f t="shared" si="154"/>
        <v>0.9</v>
      </c>
      <c r="AJ133" s="26">
        <f t="shared" si="155"/>
        <v>0</v>
      </c>
      <c r="AK133" s="26">
        <f t="shared" si="156"/>
        <v>0</v>
      </c>
      <c r="AL133" s="26">
        <f t="shared" si="157"/>
        <v>0</v>
      </c>
      <c r="AM133" s="26">
        <f t="shared" si="158"/>
        <v>0</v>
      </c>
      <c r="AN133" s="27">
        <f t="shared" si="159"/>
        <v>0.9</v>
      </c>
      <c r="AO133" s="22">
        <f t="shared" si="160"/>
        <v>0</v>
      </c>
      <c r="AP133" s="22">
        <f t="shared" si="161"/>
        <v>0</v>
      </c>
      <c r="AQ133" s="22">
        <f t="shared" si="162"/>
        <v>0</v>
      </c>
      <c r="AR133" s="22">
        <f t="shared" si="163"/>
        <v>0</v>
      </c>
      <c r="AS133" s="22">
        <f t="shared" si="164"/>
        <v>0</v>
      </c>
      <c r="AT133" s="22">
        <f t="shared" si="165"/>
        <v>0</v>
      </c>
      <c r="AU133" s="22">
        <f t="shared" si="166"/>
        <v>-192</v>
      </c>
      <c r="AV133" s="11">
        <f t="shared" si="167"/>
        <v>0</v>
      </c>
      <c r="AW133" s="11">
        <f t="shared" si="168"/>
        <v>0</v>
      </c>
      <c r="AX133" s="11">
        <f t="shared" si="169"/>
        <v>0</v>
      </c>
      <c r="AY133" s="11">
        <f t="shared" si="170"/>
        <v>0</v>
      </c>
      <c r="AZ133" s="11">
        <f t="shared" si="171"/>
        <v>0</v>
      </c>
      <c r="BA133" s="11">
        <f t="shared" si="172"/>
        <v>0</v>
      </c>
      <c r="BB133" s="12">
        <f t="shared" si="173"/>
        <v>0</v>
      </c>
      <c r="BC133" s="11">
        <f t="shared" si="174"/>
        <v>0</v>
      </c>
      <c r="BD133" s="11">
        <f t="shared" si="175"/>
        <v>0</v>
      </c>
      <c r="BE133" s="11">
        <f t="shared" si="176"/>
        <v>0</v>
      </c>
      <c r="BF133" s="22">
        <f t="shared" si="177"/>
        <v>0</v>
      </c>
      <c r="BG133" s="22">
        <f t="shared" si="178"/>
        <v>0</v>
      </c>
      <c r="BH133" s="22">
        <f t="shared" si="179"/>
        <v>0</v>
      </c>
      <c r="BI133" s="22">
        <f t="shared" si="180"/>
        <v>0</v>
      </c>
      <c r="BJ133" s="22">
        <f t="shared" si="181"/>
        <v>0</v>
      </c>
      <c r="BK133" s="22">
        <f t="shared" si="182"/>
        <v>0</v>
      </c>
      <c r="BL133" s="22">
        <f t="shared" si="197"/>
        <v>0</v>
      </c>
      <c r="BM133" s="22">
        <f t="shared" si="198"/>
        <v>0</v>
      </c>
      <c r="BN133" s="22">
        <f t="shared" si="183"/>
        <v>0</v>
      </c>
      <c r="BO133" s="22">
        <f t="shared" si="184"/>
        <v>0</v>
      </c>
      <c r="BP133" s="22">
        <f t="shared" si="185"/>
        <v>0</v>
      </c>
      <c r="BQ133" s="22">
        <f t="shared" si="186"/>
        <v>0</v>
      </c>
      <c r="BR133" s="22">
        <f t="shared" si="187"/>
        <v>0</v>
      </c>
      <c r="BS133" s="66" t="e">
        <f>VLOOKUP(V133,'AMS Tabelle Pauschalsätze'!A123:L222,8,TRUE)</f>
        <v>#N/A</v>
      </c>
      <c r="BT133" s="66" t="e">
        <f>VLOOKUP(V133,'AMS Tabelle Pauschalsätze'!A123:L222,7,TRUE)</f>
        <v>#N/A</v>
      </c>
      <c r="BU133" s="73" t="e">
        <f t="shared" si="188"/>
        <v>#N/A</v>
      </c>
      <c r="BV133" s="73" t="e">
        <f t="shared" si="189"/>
        <v>#N/A</v>
      </c>
      <c r="BW133" s="73" t="e">
        <f>VLOOKUP(V133,'AMS Tabelle Pauschalsätze'!A123:L222,10,TRUE)</f>
        <v>#N/A</v>
      </c>
      <c r="BX133" s="11">
        <f t="shared" si="199"/>
        <v>0</v>
      </c>
      <c r="BY133" s="65" t="e">
        <f t="shared" si="200"/>
        <v>#DIV/0!</v>
      </c>
      <c r="BZ133" s="73" t="e">
        <f t="shared" si="190"/>
        <v>#N/A</v>
      </c>
      <c r="CA133" s="110" t="e">
        <f t="shared" si="201"/>
        <v>#N/A</v>
      </c>
      <c r="CB133" s="22"/>
      <c r="CC133" s="28" t="e">
        <f t="shared" si="202"/>
        <v>#DIV/0!</v>
      </c>
      <c r="CD133" s="28" t="e">
        <f t="shared" si="191"/>
        <v>#N/A</v>
      </c>
      <c r="CE133" s="28" t="e">
        <f t="shared" si="192"/>
        <v>#DIV/0!</v>
      </c>
      <c r="CF133" s="11"/>
      <c r="CG133" s="22" t="e">
        <f t="shared" si="193"/>
        <v>#N/A</v>
      </c>
      <c r="CH133" s="22" t="e">
        <f t="shared" si="194"/>
        <v>#N/A</v>
      </c>
      <c r="CI133" s="22" t="e">
        <f t="shared" si="195"/>
        <v>#N/A</v>
      </c>
    </row>
    <row r="134" spans="1:87" x14ac:dyDescent="0.25">
      <c r="A134" s="11">
        <v>121</v>
      </c>
      <c r="B134" s="37"/>
      <c r="C134" s="37"/>
      <c r="D134" s="38"/>
      <c r="E134" s="109"/>
      <c r="F134" s="109"/>
      <c r="G134" s="109"/>
      <c r="H134" s="131" t="e">
        <f t="shared" si="131"/>
        <v>#DIV/0!</v>
      </c>
      <c r="I134" s="20"/>
      <c r="J134" s="93">
        <f t="shared" si="132"/>
        <v>0</v>
      </c>
      <c r="K134" s="31" t="e">
        <f t="shared" si="133"/>
        <v>#N/A</v>
      </c>
      <c r="L134" s="101" t="e">
        <f t="shared" si="134"/>
        <v>#N/A</v>
      </c>
      <c r="M134" s="32" t="e">
        <f t="shared" si="135"/>
        <v>#N/A</v>
      </c>
      <c r="N134" s="31" t="e">
        <f t="shared" si="136"/>
        <v>#N/A</v>
      </c>
      <c r="O134" s="33"/>
      <c r="P134" s="31">
        <f t="shared" si="137"/>
        <v>0</v>
      </c>
      <c r="Q134" s="31">
        <f t="shared" si="138"/>
        <v>0</v>
      </c>
      <c r="R134" s="34" t="e">
        <f t="shared" si="139"/>
        <v>#DIV/0!</v>
      </c>
      <c r="S134" s="34" t="e">
        <f t="shared" si="140"/>
        <v>#N/A</v>
      </c>
      <c r="T134" s="31" t="e">
        <f t="shared" si="141"/>
        <v>#DIV/0!</v>
      </c>
      <c r="U134" s="21"/>
      <c r="V134" s="21">
        <f t="shared" si="196"/>
        <v>0</v>
      </c>
      <c r="W134" s="11">
        <f t="shared" si="142"/>
        <v>0</v>
      </c>
      <c r="X134" s="11">
        <f t="shared" si="143"/>
        <v>0</v>
      </c>
      <c r="Y134" s="11">
        <f t="shared" si="144"/>
        <v>0</v>
      </c>
      <c r="Z134" s="22">
        <f t="shared" si="145"/>
        <v>0</v>
      </c>
      <c r="AA134" s="23">
        <f t="shared" si="146"/>
        <v>0</v>
      </c>
      <c r="AB134" s="24">
        <f t="shared" si="147"/>
        <v>0</v>
      </c>
      <c r="AC134" s="23">
        <f t="shared" si="148"/>
        <v>0</v>
      </c>
      <c r="AD134" s="25" t="e">
        <f t="shared" si="149"/>
        <v>#DIV/0!</v>
      </c>
      <c r="AE134" s="25" t="e">
        <f t="shared" si="150"/>
        <v>#DIV/0!</v>
      </c>
      <c r="AF134" s="11">
        <f t="shared" si="151"/>
        <v>0</v>
      </c>
      <c r="AG134" s="65">
        <f t="shared" si="152"/>
        <v>0</v>
      </c>
      <c r="AH134" s="65">
        <f t="shared" si="153"/>
        <v>0</v>
      </c>
      <c r="AI134" s="26">
        <f t="shared" si="154"/>
        <v>0.9</v>
      </c>
      <c r="AJ134" s="26">
        <f t="shared" si="155"/>
        <v>0</v>
      </c>
      <c r="AK134" s="26">
        <f t="shared" si="156"/>
        <v>0</v>
      </c>
      <c r="AL134" s="26">
        <f t="shared" si="157"/>
        <v>0</v>
      </c>
      <c r="AM134" s="26">
        <f t="shared" si="158"/>
        <v>0</v>
      </c>
      <c r="AN134" s="27">
        <f t="shared" si="159"/>
        <v>0.9</v>
      </c>
      <c r="AO134" s="22">
        <f t="shared" si="160"/>
        <v>0</v>
      </c>
      <c r="AP134" s="22">
        <f t="shared" si="161"/>
        <v>0</v>
      </c>
      <c r="AQ134" s="22">
        <f t="shared" si="162"/>
        <v>0</v>
      </c>
      <c r="AR134" s="22">
        <f t="shared" si="163"/>
        <v>0</v>
      </c>
      <c r="AS134" s="22">
        <f t="shared" si="164"/>
        <v>0</v>
      </c>
      <c r="AT134" s="22">
        <f t="shared" si="165"/>
        <v>0</v>
      </c>
      <c r="AU134" s="22">
        <f t="shared" si="166"/>
        <v>-192</v>
      </c>
      <c r="AV134" s="11">
        <f t="shared" si="167"/>
        <v>0</v>
      </c>
      <c r="AW134" s="11">
        <f t="shared" si="168"/>
        <v>0</v>
      </c>
      <c r="AX134" s="11">
        <f t="shared" si="169"/>
        <v>0</v>
      </c>
      <c r="AY134" s="11">
        <f t="shared" si="170"/>
        <v>0</v>
      </c>
      <c r="AZ134" s="11">
        <f t="shared" si="171"/>
        <v>0</v>
      </c>
      <c r="BA134" s="11">
        <f t="shared" si="172"/>
        <v>0</v>
      </c>
      <c r="BB134" s="12">
        <f t="shared" si="173"/>
        <v>0</v>
      </c>
      <c r="BC134" s="11">
        <f t="shared" si="174"/>
        <v>0</v>
      </c>
      <c r="BD134" s="11">
        <f t="shared" si="175"/>
        <v>0</v>
      </c>
      <c r="BE134" s="11">
        <f t="shared" si="176"/>
        <v>0</v>
      </c>
      <c r="BF134" s="22">
        <f t="shared" si="177"/>
        <v>0</v>
      </c>
      <c r="BG134" s="22">
        <f t="shared" si="178"/>
        <v>0</v>
      </c>
      <c r="BH134" s="22">
        <f t="shared" si="179"/>
        <v>0</v>
      </c>
      <c r="BI134" s="22">
        <f t="shared" si="180"/>
        <v>0</v>
      </c>
      <c r="BJ134" s="22">
        <f t="shared" si="181"/>
        <v>0</v>
      </c>
      <c r="BK134" s="22">
        <f t="shared" si="182"/>
        <v>0</v>
      </c>
      <c r="BL134" s="22">
        <f t="shared" si="197"/>
        <v>0</v>
      </c>
      <c r="BM134" s="22">
        <f t="shared" si="198"/>
        <v>0</v>
      </c>
      <c r="BN134" s="22">
        <f t="shared" si="183"/>
        <v>0</v>
      </c>
      <c r="BO134" s="22">
        <f t="shared" si="184"/>
        <v>0</v>
      </c>
      <c r="BP134" s="22">
        <f t="shared" si="185"/>
        <v>0</v>
      </c>
      <c r="BQ134" s="22">
        <f t="shared" si="186"/>
        <v>0</v>
      </c>
      <c r="BR134" s="22">
        <f t="shared" si="187"/>
        <v>0</v>
      </c>
      <c r="BS134" s="66" t="e">
        <f>VLOOKUP(V134,'AMS Tabelle Pauschalsätze'!A124:L223,8,TRUE)</f>
        <v>#N/A</v>
      </c>
      <c r="BT134" s="66" t="e">
        <f>VLOOKUP(V134,'AMS Tabelle Pauschalsätze'!A124:L223,7,TRUE)</f>
        <v>#N/A</v>
      </c>
      <c r="BU134" s="73" t="e">
        <f t="shared" si="188"/>
        <v>#N/A</v>
      </c>
      <c r="BV134" s="73" t="e">
        <f t="shared" si="189"/>
        <v>#N/A</v>
      </c>
      <c r="BW134" s="73" t="e">
        <f>VLOOKUP(V134,'AMS Tabelle Pauschalsätze'!A124:L223,10,TRUE)</f>
        <v>#N/A</v>
      </c>
      <c r="BX134" s="11">
        <f t="shared" si="199"/>
        <v>0</v>
      </c>
      <c r="BY134" s="65" t="e">
        <f t="shared" si="200"/>
        <v>#DIV/0!</v>
      </c>
      <c r="BZ134" s="73" t="e">
        <f t="shared" si="190"/>
        <v>#N/A</v>
      </c>
      <c r="CA134" s="110" t="e">
        <f t="shared" si="201"/>
        <v>#N/A</v>
      </c>
      <c r="CB134" s="22"/>
      <c r="CC134" s="28" t="e">
        <f t="shared" si="202"/>
        <v>#DIV/0!</v>
      </c>
      <c r="CD134" s="28" t="e">
        <f t="shared" si="191"/>
        <v>#N/A</v>
      </c>
      <c r="CE134" s="28" t="e">
        <f t="shared" si="192"/>
        <v>#DIV/0!</v>
      </c>
      <c r="CF134" s="11"/>
      <c r="CG134" s="22" t="e">
        <f t="shared" si="193"/>
        <v>#N/A</v>
      </c>
      <c r="CH134" s="22" t="e">
        <f t="shared" si="194"/>
        <v>#N/A</v>
      </c>
      <c r="CI134" s="22" t="e">
        <f t="shared" si="195"/>
        <v>#N/A</v>
      </c>
    </row>
    <row r="135" spans="1:87" x14ac:dyDescent="0.25">
      <c r="A135" s="11">
        <v>122</v>
      </c>
      <c r="B135" s="37"/>
      <c r="C135" s="37"/>
      <c r="D135" s="38"/>
      <c r="E135" s="109"/>
      <c r="F135" s="109"/>
      <c r="G135" s="109"/>
      <c r="H135" s="131" t="e">
        <f t="shared" si="131"/>
        <v>#DIV/0!</v>
      </c>
      <c r="I135" s="20"/>
      <c r="J135" s="93">
        <f t="shared" si="132"/>
        <v>0</v>
      </c>
      <c r="K135" s="31" t="e">
        <f t="shared" si="133"/>
        <v>#N/A</v>
      </c>
      <c r="L135" s="101" t="e">
        <f t="shared" si="134"/>
        <v>#N/A</v>
      </c>
      <c r="M135" s="32" t="e">
        <f t="shared" si="135"/>
        <v>#N/A</v>
      </c>
      <c r="N135" s="31" t="e">
        <f t="shared" si="136"/>
        <v>#N/A</v>
      </c>
      <c r="O135" s="33"/>
      <c r="P135" s="31">
        <f t="shared" si="137"/>
        <v>0</v>
      </c>
      <c r="Q135" s="31">
        <f t="shared" si="138"/>
        <v>0</v>
      </c>
      <c r="R135" s="34" t="e">
        <f t="shared" si="139"/>
        <v>#DIV/0!</v>
      </c>
      <c r="S135" s="34" t="e">
        <f t="shared" si="140"/>
        <v>#N/A</v>
      </c>
      <c r="T135" s="31" t="e">
        <f t="shared" si="141"/>
        <v>#DIV/0!</v>
      </c>
      <c r="U135" s="21"/>
      <c r="V135" s="21">
        <f t="shared" si="196"/>
        <v>0</v>
      </c>
      <c r="W135" s="11">
        <f t="shared" si="142"/>
        <v>0</v>
      </c>
      <c r="X135" s="11">
        <f t="shared" si="143"/>
        <v>0</v>
      </c>
      <c r="Y135" s="11">
        <f t="shared" si="144"/>
        <v>0</v>
      </c>
      <c r="Z135" s="22">
        <f t="shared" si="145"/>
        <v>0</v>
      </c>
      <c r="AA135" s="23">
        <f t="shared" si="146"/>
        <v>0</v>
      </c>
      <c r="AB135" s="24">
        <f t="shared" si="147"/>
        <v>0</v>
      </c>
      <c r="AC135" s="23">
        <f t="shared" si="148"/>
        <v>0</v>
      </c>
      <c r="AD135" s="25" t="e">
        <f t="shared" si="149"/>
        <v>#DIV/0!</v>
      </c>
      <c r="AE135" s="25" t="e">
        <f t="shared" si="150"/>
        <v>#DIV/0!</v>
      </c>
      <c r="AF135" s="11">
        <f t="shared" si="151"/>
        <v>0</v>
      </c>
      <c r="AG135" s="65">
        <f t="shared" si="152"/>
        <v>0</v>
      </c>
      <c r="AH135" s="65">
        <f t="shared" si="153"/>
        <v>0</v>
      </c>
      <c r="AI135" s="26">
        <f t="shared" si="154"/>
        <v>0.9</v>
      </c>
      <c r="AJ135" s="26">
        <f t="shared" si="155"/>
        <v>0</v>
      </c>
      <c r="AK135" s="26">
        <f t="shared" si="156"/>
        <v>0</v>
      </c>
      <c r="AL135" s="26">
        <f t="shared" si="157"/>
        <v>0</v>
      </c>
      <c r="AM135" s="26">
        <f t="shared" si="158"/>
        <v>0</v>
      </c>
      <c r="AN135" s="27">
        <f t="shared" si="159"/>
        <v>0.9</v>
      </c>
      <c r="AO135" s="22">
        <f t="shared" si="160"/>
        <v>0</v>
      </c>
      <c r="AP135" s="22">
        <f t="shared" si="161"/>
        <v>0</v>
      </c>
      <c r="AQ135" s="22">
        <f t="shared" si="162"/>
        <v>0</v>
      </c>
      <c r="AR135" s="22">
        <f t="shared" si="163"/>
        <v>0</v>
      </c>
      <c r="AS135" s="22">
        <f t="shared" si="164"/>
        <v>0</v>
      </c>
      <c r="AT135" s="22">
        <f t="shared" si="165"/>
        <v>0</v>
      </c>
      <c r="AU135" s="22">
        <f t="shared" si="166"/>
        <v>-192</v>
      </c>
      <c r="AV135" s="11">
        <f t="shared" si="167"/>
        <v>0</v>
      </c>
      <c r="AW135" s="11">
        <f t="shared" si="168"/>
        <v>0</v>
      </c>
      <c r="AX135" s="11">
        <f t="shared" si="169"/>
        <v>0</v>
      </c>
      <c r="AY135" s="11">
        <f t="shared" si="170"/>
        <v>0</v>
      </c>
      <c r="AZ135" s="11">
        <f t="shared" si="171"/>
        <v>0</v>
      </c>
      <c r="BA135" s="11">
        <f t="shared" si="172"/>
        <v>0</v>
      </c>
      <c r="BB135" s="12">
        <f t="shared" si="173"/>
        <v>0</v>
      </c>
      <c r="BC135" s="11">
        <f t="shared" si="174"/>
        <v>0</v>
      </c>
      <c r="BD135" s="11">
        <f t="shared" si="175"/>
        <v>0</v>
      </c>
      <c r="BE135" s="11">
        <f t="shared" si="176"/>
        <v>0</v>
      </c>
      <c r="BF135" s="22">
        <f t="shared" si="177"/>
        <v>0</v>
      </c>
      <c r="BG135" s="22">
        <f t="shared" si="178"/>
        <v>0</v>
      </c>
      <c r="BH135" s="22">
        <f t="shared" si="179"/>
        <v>0</v>
      </c>
      <c r="BI135" s="22">
        <f t="shared" si="180"/>
        <v>0</v>
      </c>
      <c r="BJ135" s="22">
        <f t="shared" si="181"/>
        <v>0</v>
      </c>
      <c r="BK135" s="22">
        <f t="shared" si="182"/>
        <v>0</v>
      </c>
      <c r="BL135" s="22">
        <f t="shared" si="197"/>
        <v>0</v>
      </c>
      <c r="BM135" s="22">
        <f t="shared" si="198"/>
        <v>0</v>
      </c>
      <c r="BN135" s="22">
        <f t="shared" si="183"/>
        <v>0</v>
      </c>
      <c r="BO135" s="22">
        <f t="shared" si="184"/>
        <v>0</v>
      </c>
      <c r="BP135" s="22">
        <f t="shared" si="185"/>
        <v>0</v>
      </c>
      <c r="BQ135" s="22">
        <f t="shared" si="186"/>
        <v>0</v>
      </c>
      <c r="BR135" s="22">
        <f t="shared" si="187"/>
        <v>0</v>
      </c>
      <c r="BS135" s="66" t="e">
        <f>VLOOKUP(V135,'AMS Tabelle Pauschalsätze'!A125:L224,8,TRUE)</f>
        <v>#N/A</v>
      </c>
      <c r="BT135" s="66" t="e">
        <f>VLOOKUP(V135,'AMS Tabelle Pauschalsätze'!A125:L224,7,TRUE)</f>
        <v>#N/A</v>
      </c>
      <c r="BU135" s="73" t="e">
        <f t="shared" si="188"/>
        <v>#N/A</v>
      </c>
      <c r="BV135" s="73" t="e">
        <f t="shared" si="189"/>
        <v>#N/A</v>
      </c>
      <c r="BW135" s="73" t="e">
        <f>VLOOKUP(V135,'AMS Tabelle Pauschalsätze'!A125:L224,10,TRUE)</f>
        <v>#N/A</v>
      </c>
      <c r="BX135" s="11">
        <f t="shared" si="199"/>
        <v>0</v>
      </c>
      <c r="BY135" s="65" t="e">
        <f t="shared" si="200"/>
        <v>#DIV/0!</v>
      </c>
      <c r="BZ135" s="73" t="e">
        <f t="shared" si="190"/>
        <v>#N/A</v>
      </c>
      <c r="CA135" s="110" t="e">
        <f t="shared" si="201"/>
        <v>#N/A</v>
      </c>
      <c r="CB135" s="22"/>
      <c r="CC135" s="28" t="e">
        <f t="shared" si="202"/>
        <v>#DIV/0!</v>
      </c>
      <c r="CD135" s="28" t="e">
        <f t="shared" si="191"/>
        <v>#N/A</v>
      </c>
      <c r="CE135" s="28" t="e">
        <f t="shared" si="192"/>
        <v>#DIV/0!</v>
      </c>
      <c r="CF135" s="11"/>
      <c r="CG135" s="22" t="e">
        <f t="shared" si="193"/>
        <v>#N/A</v>
      </c>
      <c r="CH135" s="22" t="e">
        <f t="shared" si="194"/>
        <v>#N/A</v>
      </c>
      <c r="CI135" s="22" t="e">
        <f t="shared" si="195"/>
        <v>#N/A</v>
      </c>
    </row>
    <row r="136" spans="1:87" x14ac:dyDescent="0.25">
      <c r="A136" s="11">
        <v>123</v>
      </c>
      <c r="B136" s="37"/>
      <c r="C136" s="37"/>
      <c r="D136" s="38"/>
      <c r="E136" s="109"/>
      <c r="F136" s="109"/>
      <c r="G136" s="109"/>
      <c r="H136" s="131" t="e">
        <f t="shared" si="131"/>
        <v>#DIV/0!</v>
      </c>
      <c r="I136" s="20"/>
      <c r="J136" s="93">
        <f t="shared" si="132"/>
        <v>0</v>
      </c>
      <c r="K136" s="31" t="e">
        <f t="shared" si="133"/>
        <v>#N/A</v>
      </c>
      <c r="L136" s="101" t="e">
        <f t="shared" si="134"/>
        <v>#N/A</v>
      </c>
      <c r="M136" s="32" t="e">
        <f t="shared" si="135"/>
        <v>#N/A</v>
      </c>
      <c r="N136" s="31" t="e">
        <f t="shared" si="136"/>
        <v>#N/A</v>
      </c>
      <c r="O136" s="33"/>
      <c r="P136" s="31">
        <f t="shared" si="137"/>
        <v>0</v>
      </c>
      <c r="Q136" s="31">
        <f t="shared" si="138"/>
        <v>0</v>
      </c>
      <c r="R136" s="34" t="e">
        <f t="shared" si="139"/>
        <v>#DIV/0!</v>
      </c>
      <c r="S136" s="34" t="e">
        <f t="shared" si="140"/>
        <v>#N/A</v>
      </c>
      <c r="T136" s="31" t="e">
        <f t="shared" si="141"/>
        <v>#DIV/0!</v>
      </c>
      <c r="U136" s="21"/>
      <c r="V136" s="21">
        <f t="shared" si="196"/>
        <v>0</v>
      </c>
      <c r="W136" s="11">
        <f t="shared" si="142"/>
        <v>0</v>
      </c>
      <c r="X136" s="11">
        <f t="shared" si="143"/>
        <v>0</v>
      </c>
      <c r="Y136" s="11">
        <f t="shared" si="144"/>
        <v>0</v>
      </c>
      <c r="Z136" s="22">
        <f t="shared" si="145"/>
        <v>0</v>
      </c>
      <c r="AA136" s="23">
        <f t="shared" si="146"/>
        <v>0</v>
      </c>
      <c r="AB136" s="24">
        <f t="shared" si="147"/>
        <v>0</v>
      </c>
      <c r="AC136" s="23">
        <f t="shared" si="148"/>
        <v>0</v>
      </c>
      <c r="AD136" s="25" t="e">
        <f t="shared" si="149"/>
        <v>#DIV/0!</v>
      </c>
      <c r="AE136" s="25" t="e">
        <f t="shared" si="150"/>
        <v>#DIV/0!</v>
      </c>
      <c r="AF136" s="11">
        <f t="shared" si="151"/>
        <v>0</v>
      </c>
      <c r="AG136" s="65">
        <f t="shared" si="152"/>
        <v>0</v>
      </c>
      <c r="AH136" s="65">
        <f t="shared" si="153"/>
        <v>0</v>
      </c>
      <c r="AI136" s="26">
        <f t="shared" si="154"/>
        <v>0.9</v>
      </c>
      <c r="AJ136" s="26">
        <f t="shared" si="155"/>
        <v>0</v>
      </c>
      <c r="AK136" s="26">
        <f t="shared" si="156"/>
        <v>0</v>
      </c>
      <c r="AL136" s="26">
        <f t="shared" si="157"/>
        <v>0</v>
      </c>
      <c r="AM136" s="26">
        <f t="shared" si="158"/>
        <v>0</v>
      </c>
      <c r="AN136" s="27">
        <f t="shared" si="159"/>
        <v>0.9</v>
      </c>
      <c r="AO136" s="22">
        <f t="shared" si="160"/>
        <v>0</v>
      </c>
      <c r="AP136" s="22">
        <f t="shared" si="161"/>
        <v>0</v>
      </c>
      <c r="AQ136" s="22">
        <f t="shared" si="162"/>
        <v>0</v>
      </c>
      <c r="AR136" s="22">
        <f t="shared" si="163"/>
        <v>0</v>
      </c>
      <c r="AS136" s="22">
        <f t="shared" si="164"/>
        <v>0</v>
      </c>
      <c r="AT136" s="22">
        <f t="shared" si="165"/>
        <v>0</v>
      </c>
      <c r="AU136" s="22">
        <f t="shared" si="166"/>
        <v>-192</v>
      </c>
      <c r="AV136" s="11">
        <f t="shared" si="167"/>
        <v>0</v>
      </c>
      <c r="AW136" s="11">
        <f t="shared" si="168"/>
        <v>0</v>
      </c>
      <c r="AX136" s="11">
        <f t="shared" si="169"/>
        <v>0</v>
      </c>
      <c r="AY136" s="11">
        <f t="shared" si="170"/>
        <v>0</v>
      </c>
      <c r="AZ136" s="11">
        <f t="shared" si="171"/>
        <v>0</v>
      </c>
      <c r="BA136" s="11">
        <f t="shared" si="172"/>
        <v>0</v>
      </c>
      <c r="BB136" s="12">
        <f t="shared" si="173"/>
        <v>0</v>
      </c>
      <c r="BC136" s="11">
        <f t="shared" si="174"/>
        <v>0</v>
      </c>
      <c r="BD136" s="11">
        <f t="shared" si="175"/>
        <v>0</v>
      </c>
      <c r="BE136" s="11">
        <f t="shared" si="176"/>
        <v>0</v>
      </c>
      <c r="BF136" s="22">
        <f t="shared" si="177"/>
        <v>0</v>
      </c>
      <c r="BG136" s="22">
        <f t="shared" si="178"/>
        <v>0</v>
      </c>
      <c r="BH136" s="22">
        <f t="shared" si="179"/>
        <v>0</v>
      </c>
      <c r="BI136" s="22">
        <f t="shared" si="180"/>
        <v>0</v>
      </c>
      <c r="BJ136" s="22">
        <f t="shared" si="181"/>
        <v>0</v>
      </c>
      <c r="BK136" s="22">
        <f t="shared" si="182"/>
        <v>0</v>
      </c>
      <c r="BL136" s="22">
        <f t="shared" si="197"/>
        <v>0</v>
      </c>
      <c r="BM136" s="22">
        <f t="shared" si="198"/>
        <v>0</v>
      </c>
      <c r="BN136" s="22">
        <f t="shared" si="183"/>
        <v>0</v>
      </c>
      <c r="BO136" s="22">
        <f t="shared" si="184"/>
        <v>0</v>
      </c>
      <c r="BP136" s="22">
        <f t="shared" si="185"/>
        <v>0</v>
      </c>
      <c r="BQ136" s="22">
        <f t="shared" si="186"/>
        <v>0</v>
      </c>
      <c r="BR136" s="22">
        <f t="shared" si="187"/>
        <v>0</v>
      </c>
      <c r="BS136" s="66" t="e">
        <f>VLOOKUP(V136,'AMS Tabelle Pauschalsätze'!A126:L225,8,TRUE)</f>
        <v>#N/A</v>
      </c>
      <c r="BT136" s="66" t="e">
        <f>VLOOKUP(V136,'AMS Tabelle Pauschalsätze'!A126:L225,7,TRUE)</f>
        <v>#N/A</v>
      </c>
      <c r="BU136" s="73" t="e">
        <f t="shared" si="188"/>
        <v>#N/A</v>
      </c>
      <c r="BV136" s="73" t="e">
        <f t="shared" si="189"/>
        <v>#N/A</v>
      </c>
      <c r="BW136" s="73" t="e">
        <f>VLOOKUP(V136,'AMS Tabelle Pauschalsätze'!A126:L225,10,TRUE)</f>
        <v>#N/A</v>
      </c>
      <c r="BX136" s="11">
        <f t="shared" si="199"/>
        <v>0</v>
      </c>
      <c r="BY136" s="65" t="e">
        <f t="shared" si="200"/>
        <v>#DIV/0!</v>
      </c>
      <c r="BZ136" s="73" t="e">
        <f t="shared" si="190"/>
        <v>#N/A</v>
      </c>
      <c r="CA136" s="110" t="e">
        <f t="shared" si="201"/>
        <v>#N/A</v>
      </c>
      <c r="CB136" s="22"/>
      <c r="CC136" s="28" t="e">
        <f t="shared" si="202"/>
        <v>#DIV/0!</v>
      </c>
      <c r="CD136" s="28" t="e">
        <f t="shared" si="191"/>
        <v>#N/A</v>
      </c>
      <c r="CE136" s="28" t="e">
        <f t="shared" si="192"/>
        <v>#DIV/0!</v>
      </c>
      <c r="CF136" s="11"/>
      <c r="CG136" s="22" t="e">
        <f t="shared" si="193"/>
        <v>#N/A</v>
      </c>
      <c r="CH136" s="22" t="e">
        <f t="shared" si="194"/>
        <v>#N/A</v>
      </c>
      <c r="CI136" s="22" t="e">
        <f t="shared" si="195"/>
        <v>#N/A</v>
      </c>
    </row>
    <row r="137" spans="1:87" x14ac:dyDescent="0.25">
      <c r="A137" s="11">
        <v>124</v>
      </c>
      <c r="B137" s="37"/>
      <c r="C137" s="37"/>
      <c r="D137" s="38"/>
      <c r="E137" s="109"/>
      <c r="F137" s="109"/>
      <c r="G137" s="109"/>
      <c r="H137" s="131" t="e">
        <f t="shared" si="131"/>
        <v>#DIV/0!</v>
      </c>
      <c r="I137" s="20"/>
      <c r="J137" s="93">
        <f t="shared" si="132"/>
        <v>0</v>
      </c>
      <c r="K137" s="31" t="e">
        <f t="shared" si="133"/>
        <v>#N/A</v>
      </c>
      <c r="L137" s="101" t="e">
        <f t="shared" si="134"/>
        <v>#N/A</v>
      </c>
      <c r="M137" s="32" t="e">
        <f t="shared" si="135"/>
        <v>#N/A</v>
      </c>
      <c r="N137" s="31" t="e">
        <f t="shared" si="136"/>
        <v>#N/A</v>
      </c>
      <c r="O137" s="33"/>
      <c r="P137" s="31">
        <f t="shared" si="137"/>
        <v>0</v>
      </c>
      <c r="Q137" s="31">
        <f t="shared" si="138"/>
        <v>0</v>
      </c>
      <c r="R137" s="34" t="e">
        <f t="shared" si="139"/>
        <v>#DIV/0!</v>
      </c>
      <c r="S137" s="34" t="e">
        <f t="shared" si="140"/>
        <v>#N/A</v>
      </c>
      <c r="T137" s="31" t="e">
        <f t="shared" si="141"/>
        <v>#DIV/0!</v>
      </c>
      <c r="U137" s="21"/>
      <c r="V137" s="21">
        <f t="shared" si="196"/>
        <v>0</v>
      </c>
      <c r="W137" s="11">
        <f t="shared" si="142"/>
        <v>0</v>
      </c>
      <c r="X137" s="11">
        <f t="shared" si="143"/>
        <v>0</v>
      </c>
      <c r="Y137" s="11">
        <f t="shared" si="144"/>
        <v>0</v>
      </c>
      <c r="Z137" s="22">
        <f t="shared" si="145"/>
        <v>0</v>
      </c>
      <c r="AA137" s="23">
        <f t="shared" si="146"/>
        <v>0</v>
      </c>
      <c r="AB137" s="24">
        <f t="shared" si="147"/>
        <v>0</v>
      </c>
      <c r="AC137" s="23">
        <f t="shared" si="148"/>
        <v>0</v>
      </c>
      <c r="AD137" s="25" t="e">
        <f t="shared" si="149"/>
        <v>#DIV/0!</v>
      </c>
      <c r="AE137" s="25" t="e">
        <f t="shared" si="150"/>
        <v>#DIV/0!</v>
      </c>
      <c r="AF137" s="11">
        <f t="shared" si="151"/>
        <v>0</v>
      </c>
      <c r="AG137" s="65">
        <f t="shared" si="152"/>
        <v>0</v>
      </c>
      <c r="AH137" s="65">
        <f t="shared" si="153"/>
        <v>0</v>
      </c>
      <c r="AI137" s="26">
        <f t="shared" si="154"/>
        <v>0.9</v>
      </c>
      <c r="AJ137" s="26">
        <f t="shared" si="155"/>
        <v>0</v>
      </c>
      <c r="AK137" s="26">
        <f t="shared" si="156"/>
        <v>0</v>
      </c>
      <c r="AL137" s="26">
        <f t="shared" si="157"/>
        <v>0</v>
      </c>
      <c r="AM137" s="26">
        <f t="shared" si="158"/>
        <v>0</v>
      </c>
      <c r="AN137" s="27">
        <f t="shared" si="159"/>
        <v>0.9</v>
      </c>
      <c r="AO137" s="22">
        <f t="shared" si="160"/>
        <v>0</v>
      </c>
      <c r="AP137" s="22">
        <f t="shared" si="161"/>
        <v>0</v>
      </c>
      <c r="AQ137" s="22">
        <f t="shared" si="162"/>
        <v>0</v>
      </c>
      <c r="AR137" s="22">
        <f t="shared" si="163"/>
        <v>0</v>
      </c>
      <c r="AS137" s="22">
        <f t="shared" si="164"/>
        <v>0</v>
      </c>
      <c r="AT137" s="22">
        <f t="shared" si="165"/>
        <v>0</v>
      </c>
      <c r="AU137" s="22">
        <f t="shared" si="166"/>
        <v>-192</v>
      </c>
      <c r="AV137" s="11">
        <f t="shared" si="167"/>
        <v>0</v>
      </c>
      <c r="AW137" s="11">
        <f t="shared" si="168"/>
        <v>0</v>
      </c>
      <c r="AX137" s="11">
        <f t="shared" si="169"/>
        <v>0</v>
      </c>
      <c r="AY137" s="11">
        <f t="shared" si="170"/>
        <v>0</v>
      </c>
      <c r="AZ137" s="11">
        <f t="shared" si="171"/>
        <v>0</v>
      </c>
      <c r="BA137" s="11">
        <f t="shared" si="172"/>
        <v>0</v>
      </c>
      <c r="BB137" s="12">
        <f t="shared" si="173"/>
        <v>0</v>
      </c>
      <c r="BC137" s="11">
        <f t="shared" si="174"/>
        <v>0</v>
      </c>
      <c r="BD137" s="11">
        <f t="shared" si="175"/>
        <v>0</v>
      </c>
      <c r="BE137" s="11">
        <f t="shared" si="176"/>
        <v>0</v>
      </c>
      <c r="BF137" s="22">
        <f t="shared" si="177"/>
        <v>0</v>
      </c>
      <c r="BG137" s="22">
        <f t="shared" si="178"/>
        <v>0</v>
      </c>
      <c r="BH137" s="22">
        <f t="shared" si="179"/>
        <v>0</v>
      </c>
      <c r="BI137" s="22">
        <f t="shared" si="180"/>
        <v>0</v>
      </c>
      <c r="BJ137" s="22">
        <f t="shared" si="181"/>
        <v>0</v>
      </c>
      <c r="BK137" s="22">
        <f t="shared" si="182"/>
        <v>0</v>
      </c>
      <c r="BL137" s="22">
        <f t="shared" si="197"/>
        <v>0</v>
      </c>
      <c r="BM137" s="22">
        <f t="shared" si="198"/>
        <v>0</v>
      </c>
      <c r="BN137" s="22">
        <f t="shared" si="183"/>
        <v>0</v>
      </c>
      <c r="BO137" s="22">
        <f t="shared" si="184"/>
        <v>0</v>
      </c>
      <c r="BP137" s="22">
        <f t="shared" si="185"/>
        <v>0</v>
      </c>
      <c r="BQ137" s="22">
        <f t="shared" si="186"/>
        <v>0</v>
      </c>
      <c r="BR137" s="22">
        <f t="shared" si="187"/>
        <v>0</v>
      </c>
      <c r="BS137" s="66" t="e">
        <f>VLOOKUP(V137,'AMS Tabelle Pauschalsätze'!A127:L226,8,TRUE)</f>
        <v>#N/A</v>
      </c>
      <c r="BT137" s="66" t="e">
        <f>VLOOKUP(V137,'AMS Tabelle Pauschalsätze'!A127:L226,7,TRUE)</f>
        <v>#N/A</v>
      </c>
      <c r="BU137" s="73" t="e">
        <f t="shared" si="188"/>
        <v>#N/A</v>
      </c>
      <c r="BV137" s="73" t="e">
        <f t="shared" si="189"/>
        <v>#N/A</v>
      </c>
      <c r="BW137" s="73" t="e">
        <f>VLOOKUP(V137,'AMS Tabelle Pauschalsätze'!A127:L226,10,TRUE)</f>
        <v>#N/A</v>
      </c>
      <c r="BX137" s="11">
        <f t="shared" si="199"/>
        <v>0</v>
      </c>
      <c r="BY137" s="65" t="e">
        <f t="shared" si="200"/>
        <v>#DIV/0!</v>
      </c>
      <c r="BZ137" s="73" t="e">
        <f t="shared" si="190"/>
        <v>#N/A</v>
      </c>
      <c r="CA137" s="110" t="e">
        <f t="shared" si="201"/>
        <v>#N/A</v>
      </c>
      <c r="CB137" s="22"/>
      <c r="CC137" s="28" t="e">
        <f t="shared" si="202"/>
        <v>#DIV/0!</v>
      </c>
      <c r="CD137" s="28" t="e">
        <f t="shared" si="191"/>
        <v>#N/A</v>
      </c>
      <c r="CE137" s="28" t="e">
        <f t="shared" si="192"/>
        <v>#DIV/0!</v>
      </c>
      <c r="CF137" s="11"/>
      <c r="CG137" s="22" t="e">
        <f t="shared" si="193"/>
        <v>#N/A</v>
      </c>
      <c r="CH137" s="22" t="e">
        <f t="shared" si="194"/>
        <v>#N/A</v>
      </c>
      <c r="CI137" s="22" t="e">
        <f t="shared" si="195"/>
        <v>#N/A</v>
      </c>
    </row>
    <row r="138" spans="1:87" x14ac:dyDescent="0.25">
      <c r="A138" s="11">
        <v>125</v>
      </c>
      <c r="B138" s="37"/>
      <c r="C138" s="37"/>
      <c r="D138" s="38"/>
      <c r="E138" s="109"/>
      <c r="F138" s="109"/>
      <c r="G138" s="109"/>
      <c r="H138" s="131" t="e">
        <f t="shared" si="131"/>
        <v>#DIV/0!</v>
      </c>
      <c r="I138" s="20"/>
      <c r="J138" s="93">
        <f t="shared" si="132"/>
        <v>0</v>
      </c>
      <c r="K138" s="31" t="e">
        <f t="shared" si="133"/>
        <v>#N/A</v>
      </c>
      <c r="L138" s="101" t="e">
        <f t="shared" si="134"/>
        <v>#N/A</v>
      </c>
      <c r="M138" s="32" t="e">
        <f t="shared" si="135"/>
        <v>#N/A</v>
      </c>
      <c r="N138" s="31" t="e">
        <f t="shared" si="136"/>
        <v>#N/A</v>
      </c>
      <c r="O138" s="33"/>
      <c r="P138" s="31">
        <f t="shared" si="137"/>
        <v>0</v>
      </c>
      <c r="Q138" s="31">
        <f t="shared" si="138"/>
        <v>0</v>
      </c>
      <c r="R138" s="34" t="e">
        <f t="shared" si="139"/>
        <v>#DIV/0!</v>
      </c>
      <c r="S138" s="34" t="e">
        <f t="shared" si="140"/>
        <v>#N/A</v>
      </c>
      <c r="T138" s="31" t="e">
        <f t="shared" si="141"/>
        <v>#DIV/0!</v>
      </c>
      <c r="U138" s="21"/>
      <c r="V138" s="21">
        <f t="shared" si="196"/>
        <v>0</v>
      </c>
      <c r="W138" s="11">
        <f t="shared" si="142"/>
        <v>0</v>
      </c>
      <c r="X138" s="11">
        <f t="shared" si="143"/>
        <v>0</v>
      </c>
      <c r="Y138" s="11">
        <f t="shared" si="144"/>
        <v>0</v>
      </c>
      <c r="Z138" s="22">
        <f t="shared" si="145"/>
        <v>0</v>
      </c>
      <c r="AA138" s="23">
        <f t="shared" si="146"/>
        <v>0</v>
      </c>
      <c r="AB138" s="24">
        <f t="shared" si="147"/>
        <v>0</v>
      </c>
      <c r="AC138" s="23">
        <f t="shared" si="148"/>
        <v>0</v>
      </c>
      <c r="AD138" s="25" t="e">
        <f t="shared" si="149"/>
        <v>#DIV/0!</v>
      </c>
      <c r="AE138" s="25" t="e">
        <f t="shared" si="150"/>
        <v>#DIV/0!</v>
      </c>
      <c r="AF138" s="11">
        <f t="shared" si="151"/>
        <v>0</v>
      </c>
      <c r="AG138" s="65">
        <f t="shared" si="152"/>
        <v>0</v>
      </c>
      <c r="AH138" s="65">
        <f t="shared" si="153"/>
        <v>0</v>
      </c>
      <c r="AI138" s="26">
        <f t="shared" si="154"/>
        <v>0.9</v>
      </c>
      <c r="AJ138" s="26">
        <f t="shared" si="155"/>
        <v>0</v>
      </c>
      <c r="AK138" s="26">
        <f t="shared" si="156"/>
        <v>0</v>
      </c>
      <c r="AL138" s="26">
        <f t="shared" si="157"/>
        <v>0</v>
      </c>
      <c r="AM138" s="26">
        <f t="shared" si="158"/>
        <v>0</v>
      </c>
      <c r="AN138" s="27">
        <f t="shared" si="159"/>
        <v>0.9</v>
      </c>
      <c r="AO138" s="22">
        <f t="shared" si="160"/>
        <v>0</v>
      </c>
      <c r="AP138" s="22">
        <f t="shared" si="161"/>
        <v>0</v>
      </c>
      <c r="AQ138" s="22">
        <f t="shared" si="162"/>
        <v>0</v>
      </c>
      <c r="AR138" s="22">
        <f t="shared" si="163"/>
        <v>0</v>
      </c>
      <c r="AS138" s="22">
        <f t="shared" si="164"/>
        <v>0</v>
      </c>
      <c r="AT138" s="22">
        <f t="shared" si="165"/>
        <v>0</v>
      </c>
      <c r="AU138" s="22">
        <f t="shared" si="166"/>
        <v>-192</v>
      </c>
      <c r="AV138" s="11">
        <f t="shared" si="167"/>
        <v>0</v>
      </c>
      <c r="AW138" s="11">
        <f t="shared" si="168"/>
        <v>0</v>
      </c>
      <c r="AX138" s="11">
        <f t="shared" si="169"/>
        <v>0</v>
      </c>
      <c r="AY138" s="11">
        <f t="shared" si="170"/>
        <v>0</v>
      </c>
      <c r="AZ138" s="11">
        <f t="shared" si="171"/>
        <v>0</v>
      </c>
      <c r="BA138" s="11">
        <f t="shared" si="172"/>
        <v>0</v>
      </c>
      <c r="BB138" s="12">
        <f t="shared" si="173"/>
        <v>0</v>
      </c>
      <c r="BC138" s="11">
        <f t="shared" si="174"/>
        <v>0</v>
      </c>
      <c r="BD138" s="11">
        <f t="shared" si="175"/>
        <v>0</v>
      </c>
      <c r="BE138" s="11">
        <f t="shared" si="176"/>
        <v>0</v>
      </c>
      <c r="BF138" s="22">
        <f t="shared" si="177"/>
        <v>0</v>
      </c>
      <c r="BG138" s="22">
        <f t="shared" si="178"/>
        <v>0</v>
      </c>
      <c r="BH138" s="22">
        <f t="shared" si="179"/>
        <v>0</v>
      </c>
      <c r="BI138" s="22">
        <f t="shared" si="180"/>
        <v>0</v>
      </c>
      <c r="BJ138" s="22">
        <f t="shared" si="181"/>
        <v>0</v>
      </c>
      <c r="BK138" s="22">
        <f t="shared" si="182"/>
        <v>0</v>
      </c>
      <c r="BL138" s="22">
        <f t="shared" si="197"/>
        <v>0</v>
      </c>
      <c r="BM138" s="22">
        <f t="shared" si="198"/>
        <v>0</v>
      </c>
      <c r="BN138" s="22">
        <f t="shared" si="183"/>
        <v>0</v>
      </c>
      <c r="BO138" s="22">
        <f t="shared" si="184"/>
        <v>0</v>
      </c>
      <c r="BP138" s="22">
        <f t="shared" si="185"/>
        <v>0</v>
      </c>
      <c r="BQ138" s="22">
        <f t="shared" si="186"/>
        <v>0</v>
      </c>
      <c r="BR138" s="22">
        <f t="shared" si="187"/>
        <v>0</v>
      </c>
      <c r="BS138" s="66" t="e">
        <f>VLOOKUP(V138,'AMS Tabelle Pauschalsätze'!A128:L227,8,TRUE)</f>
        <v>#N/A</v>
      </c>
      <c r="BT138" s="66" t="e">
        <f>VLOOKUP(V138,'AMS Tabelle Pauschalsätze'!A128:L227,7,TRUE)</f>
        <v>#N/A</v>
      </c>
      <c r="BU138" s="73" t="e">
        <f t="shared" si="188"/>
        <v>#N/A</v>
      </c>
      <c r="BV138" s="73" t="e">
        <f t="shared" si="189"/>
        <v>#N/A</v>
      </c>
      <c r="BW138" s="73" t="e">
        <f>VLOOKUP(V138,'AMS Tabelle Pauschalsätze'!A128:L227,10,TRUE)</f>
        <v>#N/A</v>
      </c>
      <c r="BX138" s="11">
        <f t="shared" si="199"/>
        <v>0</v>
      </c>
      <c r="BY138" s="65" t="e">
        <f t="shared" si="200"/>
        <v>#DIV/0!</v>
      </c>
      <c r="BZ138" s="73" t="e">
        <f t="shared" si="190"/>
        <v>#N/A</v>
      </c>
      <c r="CA138" s="110" t="e">
        <f t="shared" si="201"/>
        <v>#N/A</v>
      </c>
      <c r="CB138" s="22"/>
      <c r="CC138" s="28" t="e">
        <f t="shared" si="202"/>
        <v>#DIV/0!</v>
      </c>
      <c r="CD138" s="28" t="e">
        <f t="shared" si="191"/>
        <v>#N/A</v>
      </c>
      <c r="CE138" s="28" t="e">
        <f t="shared" si="192"/>
        <v>#DIV/0!</v>
      </c>
      <c r="CF138" s="11"/>
      <c r="CG138" s="22" t="e">
        <f t="shared" si="193"/>
        <v>#N/A</v>
      </c>
      <c r="CH138" s="22" t="e">
        <f t="shared" si="194"/>
        <v>#N/A</v>
      </c>
      <c r="CI138" s="22" t="e">
        <f t="shared" si="195"/>
        <v>#N/A</v>
      </c>
    </row>
    <row r="139" spans="1:87" x14ac:dyDescent="0.25">
      <c r="A139" s="11">
        <v>126</v>
      </c>
      <c r="B139" s="37"/>
      <c r="C139" s="37"/>
      <c r="D139" s="38"/>
      <c r="E139" s="109"/>
      <c r="F139" s="109"/>
      <c r="G139" s="109"/>
      <c r="H139" s="131" t="e">
        <f t="shared" si="131"/>
        <v>#DIV/0!</v>
      </c>
      <c r="I139" s="20"/>
      <c r="J139" s="93">
        <f t="shared" si="132"/>
        <v>0</v>
      </c>
      <c r="K139" s="31" t="e">
        <f t="shared" si="133"/>
        <v>#N/A</v>
      </c>
      <c r="L139" s="101" t="e">
        <f t="shared" si="134"/>
        <v>#N/A</v>
      </c>
      <c r="M139" s="32" t="e">
        <f t="shared" si="135"/>
        <v>#N/A</v>
      </c>
      <c r="N139" s="31" t="e">
        <f t="shared" si="136"/>
        <v>#N/A</v>
      </c>
      <c r="O139" s="33"/>
      <c r="P139" s="31">
        <f t="shared" si="137"/>
        <v>0</v>
      </c>
      <c r="Q139" s="31">
        <f t="shared" si="138"/>
        <v>0</v>
      </c>
      <c r="R139" s="34" t="e">
        <f t="shared" si="139"/>
        <v>#DIV/0!</v>
      </c>
      <c r="S139" s="34" t="e">
        <f t="shared" si="140"/>
        <v>#N/A</v>
      </c>
      <c r="T139" s="31" t="e">
        <f t="shared" si="141"/>
        <v>#DIV/0!</v>
      </c>
      <c r="U139" s="21"/>
      <c r="V139" s="21">
        <f t="shared" si="196"/>
        <v>0</v>
      </c>
      <c r="W139" s="11">
        <f t="shared" si="142"/>
        <v>0</v>
      </c>
      <c r="X139" s="11">
        <f t="shared" si="143"/>
        <v>0</v>
      </c>
      <c r="Y139" s="11">
        <f t="shared" si="144"/>
        <v>0</v>
      </c>
      <c r="Z139" s="22">
        <f t="shared" si="145"/>
        <v>0</v>
      </c>
      <c r="AA139" s="23">
        <f t="shared" si="146"/>
        <v>0</v>
      </c>
      <c r="AB139" s="24">
        <f t="shared" si="147"/>
        <v>0</v>
      </c>
      <c r="AC139" s="23">
        <f t="shared" si="148"/>
        <v>0</v>
      </c>
      <c r="AD139" s="25" t="e">
        <f t="shared" si="149"/>
        <v>#DIV/0!</v>
      </c>
      <c r="AE139" s="25" t="e">
        <f t="shared" si="150"/>
        <v>#DIV/0!</v>
      </c>
      <c r="AF139" s="11">
        <f t="shared" si="151"/>
        <v>0</v>
      </c>
      <c r="AG139" s="65">
        <f t="shared" si="152"/>
        <v>0</v>
      </c>
      <c r="AH139" s="65">
        <f t="shared" si="153"/>
        <v>0</v>
      </c>
      <c r="AI139" s="26">
        <f t="shared" si="154"/>
        <v>0.9</v>
      </c>
      <c r="AJ139" s="26">
        <f t="shared" si="155"/>
        <v>0</v>
      </c>
      <c r="AK139" s="26">
        <f t="shared" si="156"/>
        <v>0</v>
      </c>
      <c r="AL139" s="26">
        <f t="shared" si="157"/>
        <v>0</v>
      </c>
      <c r="AM139" s="26">
        <f t="shared" si="158"/>
        <v>0</v>
      </c>
      <c r="AN139" s="27">
        <f t="shared" si="159"/>
        <v>0.9</v>
      </c>
      <c r="AO139" s="22">
        <f t="shared" si="160"/>
        <v>0</v>
      </c>
      <c r="AP139" s="22">
        <f t="shared" si="161"/>
        <v>0</v>
      </c>
      <c r="AQ139" s="22">
        <f t="shared" si="162"/>
        <v>0</v>
      </c>
      <c r="AR139" s="22">
        <f t="shared" si="163"/>
        <v>0</v>
      </c>
      <c r="AS139" s="22">
        <f t="shared" si="164"/>
        <v>0</v>
      </c>
      <c r="AT139" s="22">
        <f t="shared" si="165"/>
        <v>0</v>
      </c>
      <c r="AU139" s="22">
        <f t="shared" si="166"/>
        <v>-192</v>
      </c>
      <c r="AV139" s="11">
        <f t="shared" si="167"/>
        <v>0</v>
      </c>
      <c r="AW139" s="11">
        <f t="shared" si="168"/>
        <v>0</v>
      </c>
      <c r="AX139" s="11">
        <f t="shared" si="169"/>
        <v>0</v>
      </c>
      <c r="AY139" s="11">
        <f t="shared" si="170"/>
        <v>0</v>
      </c>
      <c r="AZ139" s="11">
        <f t="shared" si="171"/>
        <v>0</v>
      </c>
      <c r="BA139" s="11">
        <f t="shared" si="172"/>
        <v>0</v>
      </c>
      <c r="BB139" s="12">
        <f t="shared" si="173"/>
        <v>0</v>
      </c>
      <c r="BC139" s="11">
        <f t="shared" si="174"/>
        <v>0</v>
      </c>
      <c r="BD139" s="11">
        <f t="shared" si="175"/>
        <v>0</v>
      </c>
      <c r="BE139" s="11">
        <f t="shared" si="176"/>
        <v>0</v>
      </c>
      <c r="BF139" s="22">
        <f t="shared" si="177"/>
        <v>0</v>
      </c>
      <c r="BG139" s="22">
        <f t="shared" si="178"/>
        <v>0</v>
      </c>
      <c r="BH139" s="22">
        <f t="shared" si="179"/>
        <v>0</v>
      </c>
      <c r="BI139" s="22">
        <f t="shared" si="180"/>
        <v>0</v>
      </c>
      <c r="BJ139" s="22">
        <f t="shared" si="181"/>
        <v>0</v>
      </c>
      <c r="BK139" s="22">
        <f t="shared" si="182"/>
        <v>0</v>
      </c>
      <c r="BL139" s="22">
        <f t="shared" si="197"/>
        <v>0</v>
      </c>
      <c r="BM139" s="22">
        <f t="shared" si="198"/>
        <v>0</v>
      </c>
      <c r="BN139" s="22">
        <f t="shared" si="183"/>
        <v>0</v>
      </c>
      <c r="BO139" s="22">
        <f t="shared" si="184"/>
        <v>0</v>
      </c>
      <c r="BP139" s="22">
        <f t="shared" si="185"/>
        <v>0</v>
      </c>
      <c r="BQ139" s="22">
        <f t="shared" si="186"/>
        <v>0</v>
      </c>
      <c r="BR139" s="22">
        <f t="shared" si="187"/>
        <v>0</v>
      </c>
      <c r="BS139" s="66" t="e">
        <f>VLOOKUP(V139,'AMS Tabelle Pauschalsätze'!A129:L228,8,TRUE)</f>
        <v>#N/A</v>
      </c>
      <c r="BT139" s="66" t="e">
        <f>VLOOKUP(V139,'AMS Tabelle Pauschalsätze'!A129:L228,7,TRUE)</f>
        <v>#N/A</v>
      </c>
      <c r="BU139" s="73" t="e">
        <f t="shared" si="188"/>
        <v>#N/A</v>
      </c>
      <c r="BV139" s="73" t="e">
        <f t="shared" si="189"/>
        <v>#N/A</v>
      </c>
      <c r="BW139" s="73" t="e">
        <f>VLOOKUP(V139,'AMS Tabelle Pauschalsätze'!A129:L228,10,TRUE)</f>
        <v>#N/A</v>
      </c>
      <c r="BX139" s="11">
        <f t="shared" si="199"/>
        <v>0</v>
      </c>
      <c r="BY139" s="65" t="e">
        <f t="shared" si="200"/>
        <v>#DIV/0!</v>
      </c>
      <c r="BZ139" s="73" t="e">
        <f t="shared" si="190"/>
        <v>#N/A</v>
      </c>
      <c r="CA139" s="110" t="e">
        <f t="shared" si="201"/>
        <v>#N/A</v>
      </c>
      <c r="CB139" s="22"/>
      <c r="CC139" s="28" t="e">
        <f t="shared" si="202"/>
        <v>#DIV/0!</v>
      </c>
      <c r="CD139" s="28" t="e">
        <f t="shared" si="191"/>
        <v>#N/A</v>
      </c>
      <c r="CE139" s="28" t="e">
        <f t="shared" si="192"/>
        <v>#DIV/0!</v>
      </c>
      <c r="CF139" s="11"/>
      <c r="CG139" s="22" t="e">
        <f t="shared" si="193"/>
        <v>#N/A</v>
      </c>
      <c r="CH139" s="22" t="e">
        <f t="shared" si="194"/>
        <v>#N/A</v>
      </c>
      <c r="CI139" s="22" t="e">
        <f t="shared" si="195"/>
        <v>#N/A</v>
      </c>
    </row>
    <row r="140" spans="1:87" x14ac:dyDescent="0.25">
      <c r="A140" s="11">
        <v>127</v>
      </c>
      <c r="B140" s="37"/>
      <c r="C140" s="37"/>
      <c r="D140" s="38"/>
      <c r="E140" s="109"/>
      <c r="F140" s="109"/>
      <c r="G140" s="109"/>
      <c r="H140" s="131" t="e">
        <f t="shared" si="131"/>
        <v>#DIV/0!</v>
      </c>
      <c r="I140" s="20"/>
      <c r="J140" s="93">
        <f t="shared" si="132"/>
        <v>0</v>
      </c>
      <c r="K140" s="31" t="e">
        <f t="shared" si="133"/>
        <v>#N/A</v>
      </c>
      <c r="L140" s="101" t="e">
        <f t="shared" si="134"/>
        <v>#N/A</v>
      </c>
      <c r="M140" s="32" t="e">
        <f t="shared" si="135"/>
        <v>#N/A</v>
      </c>
      <c r="N140" s="31" t="e">
        <f t="shared" si="136"/>
        <v>#N/A</v>
      </c>
      <c r="O140" s="33"/>
      <c r="P140" s="31">
        <f t="shared" si="137"/>
        <v>0</v>
      </c>
      <c r="Q140" s="31">
        <f t="shared" si="138"/>
        <v>0</v>
      </c>
      <c r="R140" s="34" t="e">
        <f t="shared" si="139"/>
        <v>#DIV/0!</v>
      </c>
      <c r="S140" s="34" t="e">
        <f t="shared" si="140"/>
        <v>#N/A</v>
      </c>
      <c r="T140" s="31" t="e">
        <f t="shared" si="141"/>
        <v>#DIV/0!</v>
      </c>
      <c r="U140" s="21"/>
      <c r="V140" s="21">
        <f t="shared" si="196"/>
        <v>0</v>
      </c>
      <c r="W140" s="11">
        <f t="shared" si="142"/>
        <v>0</v>
      </c>
      <c r="X140" s="11">
        <f t="shared" si="143"/>
        <v>0</v>
      </c>
      <c r="Y140" s="11">
        <f t="shared" si="144"/>
        <v>0</v>
      </c>
      <c r="Z140" s="22">
        <f t="shared" si="145"/>
        <v>0</v>
      </c>
      <c r="AA140" s="23">
        <f t="shared" si="146"/>
        <v>0</v>
      </c>
      <c r="AB140" s="24">
        <f t="shared" si="147"/>
        <v>0</v>
      </c>
      <c r="AC140" s="23">
        <f t="shared" si="148"/>
        <v>0</v>
      </c>
      <c r="AD140" s="25" t="e">
        <f t="shared" si="149"/>
        <v>#DIV/0!</v>
      </c>
      <c r="AE140" s="25" t="e">
        <f t="shared" si="150"/>
        <v>#DIV/0!</v>
      </c>
      <c r="AF140" s="11">
        <f t="shared" si="151"/>
        <v>0</v>
      </c>
      <c r="AG140" s="65">
        <f t="shared" si="152"/>
        <v>0</v>
      </c>
      <c r="AH140" s="65">
        <f t="shared" si="153"/>
        <v>0</v>
      </c>
      <c r="AI140" s="26">
        <f t="shared" si="154"/>
        <v>0.9</v>
      </c>
      <c r="AJ140" s="26">
        <f t="shared" si="155"/>
        <v>0</v>
      </c>
      <c r="AK140" s="26">
        <f t="shared" si="156"/>
        <v>0</v>
      </c>
      <c r="AL140" s="26">
        <f t="shared" si="157"/>
        <v>0</v>
      </c>
      <c r="AM140" s="26">
        <f t="shared" si="158"/>
        <v>0</v>
      </c>
      <c r="AN140" s="27">
        <f t="shared" si="159"/>
        <v>0.9</v>
      </c>
      <c r="AO140" s="22">
        <f t="shared" si="160"/>
        <v>0</v>
      </c>
      <c r="AP140" s="22">
        <f t="shared" si="161"/>
        <v>0</v>
      </c>
      <c r="AQ140" s="22">
        <f t="shared" si="162"/>
        <v>0</v>
      </c>
      <c r="AR140" s="22">
        <f t="shared" si="163"/>
        <v>0</v>
      </c>
      <c r="AS140" s="22">
        <f t="shared" si="164"/>
        <v>0</v>
      </c>
      <c r="AT140" s="22">
        <f t="shared" si="165"/>
        <v>0</v>
      </c>
      <c r="AU140" s="22">
        <f t="shared" si="166"/>
        <v>-192</v>
      </c>
      <c r="AV140" s="11">
        <f t="shared" si="167"/>
        <v>0</v>
      </c>
      <c r="AW140" s="11">
        <f t="shared" si="168"/>
        <v>0</v>
      </c>
      <c r="AX140" s="11">
        <f t="shared" si="169"/>
        <v>0</v>
      </c>
      <c r="AY140" s="11">
        <f t="shared" si="170"/>
        <v>0</v>
      </c>
      <c r="AZ140" s="11">
        <f t="shared" si="171"/>
        <v>0</v>
      </c>
      <c r="BA140" s="11">
        <f t="shared" si="172"/>
        <v>0</v>
      </c>
      <c r="BB140" s="12">
        <f t="shared" si="173"/>
        <v>0</v>
      </c>
      <c r="BC140" s="11">
        <f t="shared" si="174"/>
        <v>0</v>
      </c>
      <c r="BD140" s="11">
        <f t="shared" si="175"/>
        <v>0</v>
      </c>
      <c r="BE140" s="11">
        <f t="shared" si="176"/>
        <v>0</v>
      </c>
      <c r="BF140" s="22">
        <f t="shared" si="177"/>
        <v>0</v>
      </c>
      <c r="BG140" s="22">
        <f t="shared" si="178"/>
        <v>0</v>
      </c>
      <c r="BH140" s="22">
        <f t="shared" si="179"/>
        <v>0</v>
      </c>
      <c r="BI140" s="22">
        <f t="shared" si="180"/>
        <v>0</v>
      </c>
      <c r="BJ140" s="22">
        <f t="shared" si="181"/>
        <v>0</v>
      </c>
      <c r="BK140" s="22">
        <f t="shared" si="182"/>
        <v>0</v>
      </c>
      <c r="BL140" s="22">
        <f t="shared" si="197"/>
        <v>0</v>
      </c>
      <c r="BM140" s="22">
        <f t="shared" si="198"/>
        <v>0</v>
      </c>
      <c r="BN140" s="22">
        <f t="shared" si="183"/>
        <v>0</v>
      </c>
      <c r="BO140" s="22">
        <f t="shared" si="184"/>
        <v>0</v>
      </c>
      <c r="BP140" s="22">
        <f t="shared" si="185"/>
        <v>0</v>
      </c>
      <c r="BQ140" s="22">
        <f t="shared" si="186"/>
        <v>0</v>
      </c>
      <c r="BR140" s="22">
        <f t="shared" si="187"/>
        <v>0</v>
      </c>
      <c r="BS140" s="66" t="e">
        <f>VLOOKUP(V140,'AMS Tabelle Pauschalsätze'!A130:L229,8,TRUE)</f>
        <v>#N/A</v>
      </c>
      <c r="BT140" s="66" t="e">
        <f>VLOOKUP(V140,'AMS Tabelle Pauschalsätze'!A130:L229,7,TRUE)</f>
        <v>#N/A</v>
      </c>
      <c r="BU140" s="73" t="e">
        <f t="shared" si="188"/>
        <v>#N/A</v>
      </c>
      <c r="BV140" s="73" t="e">
        <f t="shared" si="189"/>
        <v>#N/A</v>
      </c>
      <c r="BW140" s="73" t="e">
        <f>VLOOKUP(V140,'AMS Tabelle Pauschalsätze'!A130:L229,10,TRUE)</f>
        <v>#N/A</v>
      </c>
      <c r="BX140" s="11">
        <f t="shared" si="199"/>
        <v>0</v>
      </c>
      <c r="BY140" s="65" t="e">
        <f t="shared" si="200"/>
        <v>#DIV/0!</v>
      </c>
      <c r="BZ140" s="73" t="e">
        <f t="shared" si="190"/>
        <v>#N/A</v>
      </c>
      <c r="CA140" s="110" t="e">
        <f t="shared" si="201"/>
        <v>#N/A</v>
      </c>
      <c r="CB140" s="22"/>
      <c r="CC140" s="28" t="e">
        <f t="shared" si="202"/>
        <v>#DIV/0!</v>
      </c>
      <c r="CD140" s="28" t="e">
        <f t="shared" si="191"/>
        <v>#N/A</v>
      </c>
      <c r="CE140" s="28" t="e">
        <f t="shared" si="192"/>
        <v>#DIV/0!</v>
      </c>
      <c r="CF140" s="11"/>
      <c r="CG140" s="22" t="e">
        <f t="shared" si="193"/>
        <v>#N/A</v>
      </c>
      <c r="CH140" s="22" t="e">
        <f t="shared" si="194"/>
        <v>#N/A</v>
      </c>
      <c r="CI140" s="22" t="e">
        <f t="shared" si="195"/>
        <v>#N/A</v>
      </c>
    </row>
    <row r="141" spans="1:87" x14ac:dyDescent="0.25">
      <c r="A141" s="11">
        <v>128</v>
      </c>
      <c r="B141" s="37"/>
      <c r="C141" s="37"/>
      <c r="D141" s="38"/>
      <c r="E141" s="109"/>
      <c r="F141" s="109"/>
      <c r="G141" s="109"/>
      <c r="H141" s="131" t="e">
        <f t="shared" si="131"/>
        <v>#DIV/0!</v>
      </c>
      <c r="I141" s="20"/>
      <c r="J141" s="93">
        <f t="shared" si="132"/>
        <v>0</v>
      </c>
      <c r="K141" s="31" t="e">
        <f t="shared" si="133"/>
        <v>#N/A</v>
      </c>
      <c r="L141" s="101" t="e">
        <f t="shared" si="134"/>
        <v>#N/A</v>
      </c>
      <c r="M141" s="32" t="e">
        <f t="shared" si="135"/>
        <v>#N/A</v>
      </c>
      <c r="N141" s="31" t="e">
        <f t="shared" si="136"/>
        <v>#N/A</v>
      </c>
      <c r="O141" s="33"/>
      <c r="P141" s="31">
        <f t="shared" si="137"/>
        <v>0</v>
      </c>
      <c r="Q141" s="31">
        <f t="shared" si="138"/>
        <v>0</v>
      </c>
      <c r="R141" s="34" t="e">
        <f t="shared" si="139"/>
        <v>#DIV/0!</v>
      </c>
      <c r="S141" s="34" t="e">
        <f t="shared" si="140"/>
        <v>#N/A</v>
      </c>
      <c r="T141" s="31" t="e">
        <f t="shared" si="141"/>
        <v>#DIV/0!</v>
      </c>
      <c r="U141" s="21"/>
      <c r="V141" s="21">
        <f t="shared" si="196"/>
        <v>0</v>
      </c>
      <c r="W141" s="11">
        <f t="shared" si="142"/>
        <v>0</v>
      </c>
      <c r="X141" s="11">
        <f t="shared" si="143"/>
        <v>0</v>
      </c>
      <c r="Y141" s="11">
        <f t="shared" si="144"/>
        <v>0</v>
      </c>
      <c r="Z141" s="22">
        <f t="shared" si="145"/>
        <v>0</v>
      </c>
      <c r="AA141" s="23">
        <f t="shared" si="146"/>
        <v>0</v>
      </c>
      <c r="AB141" s="24">
        <f t="shared" si="147"/>
        <v>0</v>
      </c>
      <c r="AC141" s="23">
        <f t="shared" si="148"/>
        <v>0</v>
      </c>
      <c r="AD141" s="25" t="e">
        <f t="shared" si="149"/>
        <v>#DIV/0!</v>
      </c>
      <c r="AE141" s="25" t="e">
        <f t="shared" si="150"/>
        <v>#DIV/0!</v>
      </c>
      <c r="AF141" s="11">
        <f t="shared" si="151"/>
        <v>0</v>
      </c>
      <c r="AG141" s="65">
        <f t="shared" si="152"/>
        <v>0</v>
      </c>
      <c r="AH141" s="65">
        <f t="shared" si="153"/>
        <v>0</v>
      </c>
      <c r="AI141" s="26">
        <f t="shared" si="154"/>
        <v>0.9</v>
      </c>
      <c r="AJ141" s="26">
        <f t="shared" si="155"/>
        <v>0</v>
      </c>
      <c r="AK141" s="26">
        <f t="shared" si="156"/>
        <v>0</v>
      </c>
      <c r="AL141" s="26">
        <f t="shared" si="157"/>
        <v>0</v>
      </c>
      <c r="AM141" s="26">
        <f t="shared" si="158"/>
        <v>0</v>
      </c>
      <c r="AN141" s="27">
        <f t="shared" si="159"/>
        <v>0.9</v>
      </c>
      <c r="AO141" s="22">
        <f t="shared" si="160"/>
        <v>0</v>
      </c>
      <c r="AP141" s="22">
        <f t="shared" si="161"/>
        <v>0</v>
      </c>
      <c r="AQ141" s="22">
        <f t="shared" si="162"/>
        <v>0</v>
      </c>
      <c r="AR141" s="22">
        <f t="shared" si="163"/>
        <v>0</v>
      </c>
      <c r="AS141" s="22">
        <f t="shared" si="164"/>
        <v>0</v>
      </c>
      <c r="AT141" s="22">
        <f t="shared" si="165"/>
        <v>0</v>
      </c>
      <c r="AU141" s="22">
        <f t="shared" si="166"/>
        <v>-192</v>
      </c>
      <c r="AV141" s="11">
        <f t="shared" si="167"/>
        <v>0</v>
      </c>
      <c r="AW141" s="11">
        <f t="shared" si="168"/>
        <v>0</v>
      </c>
      <c r="AX141" s="11">
        <f t="shared" si="169"/>
        <v>0</v>
      </c>
      <c r="AY141" s="11">
        <f t="shared" si="170"/>
        <v>0</v>
      </c>
      <c r="AZ141" s="11">
        <f t="shared" si="171"/>
        <v>0</v>
      </c>
      <c r="BA141" s="11">
        <f t="shared" si="172"/>
        <v>0</v>
      </c>
      <c r="BB141" s="12">
        <f t="shared" si="173"/>
        <v>0</v>
      </c>
      <c r="BC141" s="11">
        <f t="shared" si="174"/>
        <v>0</v>
      </c>
      <c r="BD141" s="11">
        <f t="shared" si="175"/>
        <v>0</v>
      </c>
      <c r="BE141" s="11">
        <f t="shared" si="176"/>
        <v>0</v>
      </c>
      <c r="BF141" s="22">
        <f t="shared" si="177"/>
        <v>0</v>
      </c>
      <c r="BG141" s="22">
        <f t="shared" si="178"/>
        <v>0</v>
      </c>
      <c r="BH141" s="22">
        <f t="shared" si="179"/>
        <v>0</v>
      </c>
      <c r="BI141" s="22">
        <f t="shared" si="180"/>
        <v>0</v>
      </c>
      <c r="BJ141" s="22">
        <f t="shared" si="181"/>
        <v>0</v>
      </c>
      <c r="BK141" s="22">
        <f t="shared" si="182"/>
        <v>0</v>
      </c>
      <c r="BL141" s="22">
        <f t="shared" si="197"/>
        <v>0</v>
      </c>
      <c r="BM141" s="22">
        <f t="shared" si="198"/>
        <v>0</v>
      </c>
      <c r="BN141" s="22">
        <f t="shared" si="183"/>
        <v>0</v>
      </c>
      <c r="BO141" s="22">
        <f t="shared" si="184"/>
        <v>0</v>
      </c>
      <c r="BP141" s="22">
        <f t="shared" si="185"/>
        <v>0</v>
      </c>
      <c r="BQ141" s="22">
        <f t="shared" si="186"/>
        <v>0</v>
      </c>
      <c r="BR141" s="22">
        <f t="shared" si="187"/>
        <v>0</v>
      </c>
      <c r="BS141" s="66" t="e">
        <f>VLOOKUP(V141,'AMS Tabelle Pauschalsätze'!A131:L230,8,TRUE)</f>
        <v>#N/A</v>
      </c>
      <c r="BT141" s="66" t="e">
        <f>VLOOKUP(V141,'AMS Tabelle Pauschalsätze'!A131:L230,7,TRUE)</f>
        <v>#N/A</v>
      </c>
      <c r="BU141" s="73" t="e">
        <f t="shared" si="188"/>
        <v>#N/A</v>
      </c>
      <c r="BV141" s="73" t="e">
        <f t="shared" si="189"/>
        <v>#N/A</v>
      </c>
      <c r="BW141" s="73" t="e">
        <f>VLOOKUP(V141,'AMS Tabelle Pauschalsätze'!A131:L230,10,TRUE)</f>
        <v>#N/A</v>
      </c>
      <c r="BX141" s="11">
        <f t="shared" si="199"/>
        <v>0</v>
      </c>
      <c r="BY141" s="65" t="e">
        <f t="shared" si="200"/>
        <v>#DIV/0!</v>
      </c>
      <c r="BZ141" s="73" t="e">
        <f t="shared" si="190"/>
        <v>#N/A</v>
      </c>
      <c r="CA141" s="110" t="e">
        <f t="shared" si="201"/>
        <v>#N/A</v>
      </c>
      <c r="CB141" s="22"/>
      <c r="CC141" s="28" t="e">
        <f t="shared" si="202"/>
        <v>#DIV/0!</v>
      </c>
      <c r="CD141" s="28" t="e">
        <f t="shared" si="191"/>
        <v>#N/A</v>
      </c>
      <c r="CE141" s="28" t="e">
        <f t="shared" si="192"/>
        <v>#DIV/0!</v>
      </c>
      <c r="CF141" s="11"/>
      <c r="CG141" s="22" t="e">
        <f t="shared" si="193"/>
        <v>#N/A</v>
      </c>
      <c r="CH141" s="22" t="e">
        <f t="shared" si="194"/>
        <v>#N/A</v>
      </c>
      <c r="CI141" s="22" t="e">
        <f t="shared" si="195"/>
        <v>#N/A</v>
      </c>
    </row>
    <row r="142" spans="1:87" x14ac:dyDescent="0.25">
      <c r="A142" s="11">
        <v>129</v>
      </c>
      <c r="B142" s="37"/>
      <c r="C142" s="37"/>
      <c r="D142" s="38"/>
      <c r="E142" s="109"/>
      <c r="F142" s="109"/>
      <c r="G142" s="109"/>
      <c r="H142" s="131" t="e">
        <f t="shared" si="131"/>
        <v>#DIV/0!</v>
      </c>
      <c r="I142" s="20"/>
      <c r="J142" s="93">
        <f t="shared" si="132"/>
        <v>0</v>
      </c>
      <c r="K142" s="31" t="e">
        <f t="shared" si="133"/>
        <v>#N/A</v>
      </c>
      <c r="L142" s="101" t="e">
        <f t="shared" si="134"/>
        <v>#N/A</v>
      </c>
      <c r="M142" s="32" t="e">
        <f t="shared" si="135"/>
        <v>#N/A</v>
      </c>
      <c r="N142" s="31" t="e">
        <f t="shared" si="136"/>
        <v>#N/A</v>
      </c>
      <c r="O142" s="33"/>
      <c r="P142" s="31">
        <f t="shared" si="137"/>
        <v>0</v>
      </c>
      <c r="Q142" s="31">
        <f t="shared" si="138"/>
        <v>0</v>
      </c>
      <c r="R142" s="34" t="e">
        <f t="shared" si="139"/>
        <v>#DIV/0!</v>
      </c>
      <c r="S142" s="34" t="e">
        <f t="shared" si="140"/>
        <v>#N/A</v>
      </c>
      <c r="T142" s="31" t="e">
        <f t="shared" si="141"/>
        <v>#DIV/0!</v>
      </c>
      <c r="U142" s="21"/>
      <c r="V142" s="21">
        <f t="shared" si="196"/>
        <v>0</v>
      </c>
      <c r="W142" s="11">
        <f t="shared" si="142"/>
        <v>0</v>
      </c>
      <c r="X142" s="11">
        <f t="shared" si="143"/>
        <v>0</v>
      </c>
      <c r="Y142" s="11">
        <f t="shared" si="144"/>
        <v>0</v>
      </c>
      <c r="Z142" s="22">
        <f t="shared" si="145"/>
        <v>0</v>
      </c>
      <c r="AA142" s="23">
        <f t="shared" si="146"/>
        <v>0</v>
      </c>
      <c r="AB142" s="24">
        <f t="shared" si="147"/>
        <v>0</v>
      </c>
      <c r="AC142" s="23">
        <f t="shared" si="148"/>
        <v>0</v>
      </c>
      <c r="AD142" s="25" t="e">
        <f t="shared" si="149"/>
        <v>#DIV/0!</v>
      </c>
      <c r="AE142" s="25" t="e">
        <f t="shared" si="150"/>
        <v>#DIV/0!</v>
      </c>
      <c r="AF142" s="11">
        <f t="shared" si="151"/>
        <v>0</v>
      </c>
      <c r="AG142" s="65">
        <f t="shared" si="152"/>
        <v>0</v>
      </c>
      <c r="AH142" s="65">
        <f t="shared" si="153"/>
        <v>0</v>
      </c>
      <c r="AI142" s="26">
        <f t="shared" si="154"/>
        <v>0.9</v>
      </c>
      <c r="AJ142" s="26">
        <f t="shared" si="155"/>
        <v>0</v>
      </c>
      <c r="AK142" s="26">
        <f t="shared" si="156"/>
        <v>0</v>
      </c>
      <c r="AL142" s="26">
        <f t="shared" si="157"/>
        <v>0</v>
      </c>
      <c r="AM142" s="26">
        <f t="shared" si="158"/>
        <v>0</v>
      </c>
      <c r="AN142" s="27">
        <f t="shared" si="159"/>
        <v>0.9</v>
      </c>
      <c r="AO142" s="22">
        <f t="shared" si="160"/>
        <v>0</v>
      </c>
      <c r="AP142" s="22">
        <f t="shared" si="161"/>
        <v>0</v>
      </c>
      <c r="AQ142" s="22">
        <f t="shared" si="162"/>
        <v>0</v>
      </c>
      <c r="AR142" s="22">
        <f t="shared" si="163"/>
        <v>0</v>
      </c>
      <c r="AS142" s="22">
        <f t="shared" si="164"/>
        <v>0</v>
      </c>
      <c r="AT142" s="22">
        <f t="shared" si="165"/>
        <v>0</v>
      </c>
      <c r="AU142" s="22">
        <f t="shared" si="166"/>
        <v>-192</v>
      </c>
      <c r="AV142" s="11">
        <f t="shared" si="167"/>
        <v>0</v>
      </c>
      <c r="AW142" s="11">
        <f t="shared" si="168"/>
        <v>0</v>
      </c>
      <c r="AX142" s="11">
        <f t="shared" si="169"/>
        <v>0</v>
      </c>
      <c r="AY142" s="11">
        <f t="shared" si="170"/>
        <v>0</v>
      </c>
      <c r="AZ142" s="11">
        <f t="shared" si="171"/>
        <v>0</v>
      </c>
      <c r="BA142" s="11">
        <f t="shared" si="172"/>
        <v>0</v>
      </c>
      <c r="BB142" s="12">
        <f t="shared" si="173"/>
        <v>0</v>
      </c>
      <c r="BC142" s="11">
        <f t="shared" si="174"/>
        <v>0</v>
      </c>
      <c r="BD142" s="11">
        <f t="shared" si="175"/>
        <v>0</v>
      </c>
      <c r="BE142" s="11">
        <f t="shared" si="176"/>
        <v>0</v>
      </c>
      <c r="BF142" s="22">
        <f t="shared" si="177"/>
        <v>0</v>
      </c>
      <c r="BG142" s="22">
        <f t="shared" si="178"/>
        <v>0</v>
      </c>
      <c r="BH142" s="22">
        <f t="shared" si="179"/>
        <v>0</v>
      </c>
      <c r="BI142" s="22">
        <f t="shared" si="180"/>
        <v>0</v>
      </c>
      <c r="BJ142" s="22">
        <f t="shared" si="181"/>
        <v>0</v>
      </c>
      <c r="BK142" s="22">
        <f t="shared" si="182"/>
        <v>0</v>
      </c>
      <c r="BL142" s="22">
        <f t="shared" si="197"/>
        <v>0</v>
      </c>
      <c r="BM142" s="22">
        <f t="shared" ref="BM142:BM163" si="203">BL142/12</f>
        <v>0</v>
      </c>
      <c r="BN142" s="22">
        <f t="shared" si="183"/>
        <v>0</v>
      </c>
      <c r="BO142" s="22">
        <f t="shared" si="184"/>
        <v>0</v>
      </c>
      <c r="BP142" s="22">
        <f t="shared" si="185"/>
        <v>0</v>
      </c>
      <c r="BQ142" s="22">
        <f t="shared" si="186"/>
        <v>0</v>
      </c>
      <c r="BR142" s="22">
        <f t="shared" si="187"/>
        <v>0</v>
      </c>
      <c r="BS142" s="66" t="e">
        <f>VLOOKUP(V142,'AMS Tabelle Pauschalsätze'!A132:L231,8,TRUE)</f>
        <v>#N/A</v>
      </c>
      <c r="BT142" s="66" t="e">
        <f>VLOOKUP(V142,'AMS Tabelle Pauschalsätze'!A132:L231,7,TRUE)</f>
        <v>#N/A</v>
      </c>
      <c r="BU142" s="73" t="e">
        <f t="shared" si="188"/>
        <v>#N/A</v>
      </c>
      <c r="BV142" s="73" t="e">
        <f t="shared" si="189"/>
        <v>#N/A</v>
      </c>
      <c r="BW142" s="73" t="e">
        <f>VLOOKUP(V142,'AMS Tabelle Pauschalsätze'!A132:L231,10,TRUE)</f>
        <v>#N/A</v>
      </c>
      <c r="BX142" s="11">
        <f t="shared" ref="BX142:BX163" si="204">AB142*4.33</f>
        <v>0</v>
      </c>
      <c r="BY142" s="65" t="e">
        <f t="shared" ref="BY142:BY163" si="205">F142/E142</f>
        <v>#DIV/0!</v>
      </c>
      <c r="BZ142" s="73" t="e">
        <f t="shared" si="190"/>
        <v>#N/A</v>
      </c>
      <c r="CA142" s="110" t="e">
        <f t="shared" ref="CA142:CA163" si="206">(BZ142*AH142)</f>
        <v>#N/A</v>
      </c>
      <c r="CB142" s="22"/>
      <c r="CC142" s="28" t="e">
        <f t="shared" ref="CC142:CC163" si="207">AD142*BU142</f>
        <v>#DIV/0!</v>
      </c>
      <c r="CD142" s="28" t="e">
        <f t="shared" si="191"/>
        <v>#N/A</v>
      </c>
      <c r="CE142" s="28" t="e">
        <f t="shared" si="192"/>
        <v>#DIV/0!</v>
      </c>
      <c r="CF142" s="11"/>
      <c r="CG142" s="22" t="e">
        <f t="shared" si="193"/>
        <v>#N/A</v>
      </c>
      <c r="CH142" s="22" t="e">
        <f t="shared" si="194"/>
        <v>#N/A</v>
      </c>
      <c r="CI142" s="22" t="e">
        <f t="shared" si="195"/>
        <v>#N/A</v>
      </c>
    </row>
    <row r="143" spans="1:87" x14ac:dyDescent="0.25">
      <c r="A143" s="11">
        <v>130</v>
      </c>
      <c r="B143" s="37"/>
      <c r="C143" s="37"/>
      <c r="D143" s="38"/>
      <c r="E143" s="109"/>
      <c r="F143" s="109"/>
      <c r="G143" s="109"/>
      <c r="H143" s="131" t="e">
        <f t="shared" ref="H143:H163" si="208">G143/E143</f>
        <v>#DIV/0!</v>
      </c>
      <c r="I143" s="20"/>
      <c r="J143" s="93">
        <f t="shared" ref="J143:J163" si="209">Z143</f>
        <v>0</v>
      </c>
      <c r="K143" s="31" t="e">
        <f t="shared" ref="K143:K163" si="210">CG143</f>
        <v>#N/A</v>
      </c>
      <c r="L143" s="101" t="e">
        <f t="shared" ref="L143:L163" si="211">CH143</f>
        <v>#N/A</v>
      </c>
      <c r="M143" s="32" t="e">
        <f t="shared" ref="M143:M163" si="212">CI143</f>
        <v>#N/A</v>
      </c>
      <c r="N143" s="31" t="e">
        <f t="shared" ref="N143:N163" si="213">BZ143</f>
        <v>#N/A</v>
      </c>
      <c r="O143" s="33"/>
      <c r="P143" s="31">
        <f t="shared" ref="P143:P163" si="214">BA143</f>
        <v>0</v>
      </c>
      <c r="Q143" s="31">
        <f t="shared" ref="Q143:Q163" si="215">BB143</f>
        <v>0</v>
      </c>
      <c r="R143" s="34" t="e">
        <f t="shared" ref="R143:R163" si="216">CC143</f>
        <v>#DIV/0!</v>
      </c>
      <c r="S143" s="34" t="e">
        <f t="shared" ref="S143:S163" si="217">CD143</f>
        <v>#N/A</v>
      </c>
      <c r="T143" s="31" t="e">
        <f t="shared" ref="T143:T163" si="218">CE143</f>
        <v>#DIV/0!</v>
      </c>
      <c r="U143" s="21"/>
      <c r="V143" s="21">
        <f t="shared" si="196"/>
        <v>0</v>
      </c>
      <c r="W143" s="11">
        <f t="shared" ref="W143:W163" si="219">V143*14</f>
        <v>0</v>
      </c>
      <c r="X143" s="11">
        <f t="shared" ref="X143:X163" si="220">W143*0.3</f>
        <v>0</v>
      </c>
      <c r="Y143" s="11">
        <f t="shared" ref="Y143:Y163" si="221">W143+X143</f>
        <v>0</v>
      </c>
      <c r="Z143" s="22">
        <f t="shared" ref="Z143:Z163" si="222">Y143/12</f>
        <v>0</v>
      </c>
      <c r="AA143" s="23">
        <f t="shared" ref="AA143:AA163" si="223">E143</f>
        <v>0</v>
      </c>
      <c r="AB143" s="24">
        <f t="shared" ref="AB143:AB163" si="224">F143</f>
        <v>0</v>
      </c>
      <c r="AC143" s="23">
        <f t="shared" ref="AC143:AC163" si="225">G143</f>
        <v>0</v>
      </c>
      <c r="AD143" s="25" t="e">
        <f t="shared" ref="AD143:AD163" si="226">AC143/AA143</f>
        <v>#DIV/0!</v>
      </c>
      <c r="AE143" s="25" t="e">
        <f t="shared" ref="AE143:AE163" si="227">1-(AC143/AA143)</f>
        <v>#DIV/0!</v>
      </c>
      <c r="AF143" s="11">
        <f t="shared" ref="AF143:AF163" si="228">AA143-AC143</f>
        <v>0</v>
      </c>
      <c r="AG143" s="65">
        <f t="shared" ref="AG143:AG163" si="229">ROUND(AC143*4.33,2)</f>
        <v>0</v>
      </c>
      <c r="AH143" s="65">
        <f t="shared" ref="AH143:AH163" si="230">ROUND(AF143*4.33,2)</f>
        <v>0</v>
      </c>
      <c r="AI143" s="26">
        <f t="shared" ref="AI143:AI163" si="231">IF(V143&lt;=1700,0.9,0)</f>
        <v>0.9</v>
      </c>
      <c r="AJ143" s="26">
        <f t="shared" ref="AJ143:AJ163" si="232">IF(AND(V143&gt;1700,V143&lt;=2685),0.85,0)</f>
        <v>0</v>
      </c>
      <c r="AK143" s="26">
        <f t="shared" ref="AK143:AK163" si="233">IF(AND(V143&gt;2685,V143&lt;=5370),0.8,0)</f>
        <v>0</v>
      </c>
      <c r="AL143" s="26">
        <f t="shared" ref="AL143:AL163" si="234">IF(V143&gt;5370,0.8,0)</f>
        <v>0</v>
      </c>
      <c r="AM143" s="26">
        <f t="shared" ref="AM143:AM163" si="235">IF(C143="ja",1,0)</f>
        <v>0</v>
      </c>
      <c r="AN143" s="27">
        <f t="shared" ref="AN143:AN163" si="236">MAX(AI143:AM143)</f>
        <v>0.9</v>
      </c>
      <c r="AO143" s="22">
        <f t="shared" ref="AO143:AO163" si="237">IF(V143&lt;1733,0,IF(AND(V143&gt;=1733,V143&lt;1891),V143*0.01,0))</f>
        <v>0</v>
      </c>
      <c r="AP143" s="22">
        <f t="shared" ref="AP143:AP163" si="238">IF(AND(V143&gt;=1891,V143&lt;2049),V143*0.02,IF(V143&gt;2049,MIN(V143,$AG$2)*0.03,0))</f>
        <v>0</v>
      </c>
      <c r="AQ143" s="22">
        <f t="shared" ref="AQ143:AQ163" si="239">MIN(V143,$AG$2)*0.1512</f>
        <v>0</v>
      </c>
      <c r="AR143" s="22">
        <f t="shared" ref="AR143:AR163" si="240">SUM(AO143:AQ143)</f>
        <v>0</v>
      </c>
      <c r="AS143" s="22">
        <f t="shared" ref="AS143:AS163" si="241">MIN(V143,$AG$2)*0.285</f>
        <v>0</v>
      </c>
      <c r="AT143" s="22">
        <f t="shared" ref="AT143:AT163" si="242">V143-AR143</f>
        <v>0</v>
      </c>
      <c r="AU143" s="22">
        <f t="shared" ref="AU143:AU163" si="243">(AT143*12)-192</f>
        <v>-192</v>
      </c>
      <c r="AV143" s="11">
        <f t="shared" ref="AV143:AV163" si="244">IF(AU143&lt;11000,0,IF(AU143&lt;=18000,(AU143-11000)*0.25,IF(AU143&lt;=31000,((AU143-18000)*0.35+1750),0)))*-1</f>
        <v>0</v>
      </c>
      <c r="AW143" s="11">
        <f t="shared" ref="AW143:AW163" si="245">IF(AND(AU143&gt;31000,AU143&lt;=60000),((AU143-31000)*0.42)+6300,IF(AND(AU143&gt;60000,AU143&lt;=90000),((AU143-60000)*0.48)+18480,0))*-1</f>
        <v>0</v>
      </c>
      <c r="AX143" s="11">
        <f t="shared" ref="AX143:AX163" si="246">IF(AND(AU143&gt;90000,AU143&lt;=1000000),((AU143-90000)*0.5)+32880,IF(AU143&gt;1000000,((AU143-1000000)*0.55)+487880,0))*-1</f>
        <v>0</v>
      </c>
      <c r="AY143" s="11">
        <f t="shared" ref="AY143:AY163" si="247">IF(SUM(AV143:AX143)&lt;-400,400,IF(AND(SUM(AV143:AX143)&gt;-400,(SUM(AV143:AX143)&lt;0)),SUM(AV143:AX143)*-1,0))</f>
        <v>0</v>
      </c>
      <c r="AZ143" s="11">
        <f t="shared" ref="AZ143:AZ163" si="248">(MIN(AV143:AX143)+AY143)*-1</f>
        <v>0</v>
      </c>
      <c r="BA143" s="11">
        <f t="shared" ref="BA143:BA163" si="249">V143-AR143-(AZ143/12)</f>
        <v>0</v>
      </c>
      <c r="BB143" s="12">
        <f t="shared" ref="BB143:BB163" si="250">BA143*AN143</f>
        <v>0</v>
      </c>
      <c r="BC143" s="11">
        <f t="shared" ref="BC143:BC163" si="251">BB143*12</f>
        <v>0</v>
      </c>
      <c r="BD143" s="11">
        <f t="shared" ref="BD143:BD163" si="252">IF(BC143&lt;=11000,0,IF(AND(BC143&gt;11000,BC143&lt;=12600),(BC143-11000)*0.25,400))</f>
        <v>0</v>
      </c>
      <c r="BE143" s="11">
        <f t="shared" ref="BE143:BE163" si="253">BC143-BD143</f>
        <v>0</v>
      </c>
      <c r="BF143" s="22">
        <f t="shared" ref="BF143:BF163" si="254">IF(BE143&lt;=11000,BE143*-1,IF(AND(BE143&gt;11000,BE143&lt;=16250),((BE143-11000)/0.75*-1)-11000,0))</f>
        <v>0</v>
      </c>
      <c r="BG143" s="22">
        <f t="shared" ref="BG143:BG163" si="255">IF(AND(BE143&gt;16250,BE143&lt;=24700),((BE143-16250)/0.65*-1)-18000,0)</f>
        <v>0</v>
      </c>
      <c r="BH143" s="22">
        <f t="shared" ref="BH143:BH163" si="256">IF(AND(BE143&gt;24700,BE143&lt;=41520),((BE143-24700)/0.58*-1)-31000,0)</f>
        <v>0</v>
      </c>
      <c r="BI143" s="22">
        <f t="shared" ref="BI143:BI163" si="257">IF(AND(BE143&gt;41520,BE143&lt;=57120),((BE143-41520)/0.52*-1)-60000,0)</f>
        <v>0</v>
      </c>
      <c r="BJ143" s="22">
        <f t="shared" ref="BJ143:BJ163" si="258">IF(AND(BE143&gt;57120,BE143&lt;=512120),((BE143-57120)/0.5*-1)-90000,0)</f>
        <v>0</v>
      </c>
      <c r="BK143" s="22">
        <f t="shared" ref="BK143:BK163" si="259">IF(BE143&gt;512120,((BE143-512120)/0.45*-1)-1000000,0)</f>
        <v>0</v>
      </c>
      <c r="BL143" s="22">
        <f t="shared" si="197"/>
        <v>0</v>
      </c>
      <c r="BM143" s="22">
        <f t="shared" si="203"/>
        <v>0</v>
      </c>
      <c r="BN143" s="22">
        <f t="shared" ref="BN143:BN163" si="260">IF(BM143&lt;1470,(MIN(BM143,$AG$3)/(1-0.1512))-MIN(BM143,$AG$3),0)</f>
        <v>0</v>
      </c>
      <c r="BO143" s="22">
        <f t="shared" ref="BO143:BO163" si="261">IF(AND(BM143&lt;1586,BM143&gt;=1470),(MIN(BM143,$AG$3)/(1-0.1612))-MIN(BM143,$AG$3),0)</f>
        <v>0</v>
      </c>
      <c r="BP143" s="22">
        <f t="shared" ref="BP143:BP163" si="262">IF(AND(BM143&lt;1698,BM143&gt;=1586),(MIN(BM143,$AG$3)/(1-0.1712))-MIN(BM143,$AG$3),0)</f>
        <v>0</v>
      </c>
      <c r="BQ143" s="22">
        <f t="shared" ref="BQ143:BQ163" si="263">IF(BM143&gt;=1698,(MIN(BM143,$AG$3)/(1-0.1812))-MIN(BM143,$AG$3),0)</f>
        <v>0</v>
      </c>
      <c r="BR143" s="22">
        <f t="shared" ref="BR143:BR163" si="264">MAX(BN143:BQ143)</f>
        <v>0</v>
      </c>
      <c r="BS143" s="66" t="e">
        <f>VLOOKUP(V143,'AMS Tabelle Pauschalsätze'!A133:L232,8,TRUE)</f>
        <v>#N/A</v>
      </c>
      <c r="BT143" s="66" t="e">
        <f>VLOOKUP(V143,'AMS Tabelle Pauschalsätze'!A133:L232,7,TRUE)</f>
        <v>#N/A</v>
      </c>
      <c r="BU143" s="73" t="e">
        <f t="shared" ref="BU143:BU163" si="265">BT143</f>
        <v>#N/A</v>
      </c>
      <c r="BV143" s="73" t="e">
        <f t="shared" ref="BV143:BV163" si="266">BU143+AR143+AS143-BS143</f>
        <v>#N/A</v>
      </c>
      <c r="BW143" s="73" t="e">
        <f>VLOOKUP(V143,'AMS Tabelle Pauschalsätze'!A133:L232,10,TRUE)</f>
        <v>#N/A</v>
      </c>
      <c r="BX143" s="11">
        <f t="shared" si="204"/>
        <v>0</v>
      </c>
      <c r="BY143" s="65" t="e">
        <f t="shared" si="205"/>
        <v>#DIV/0!</v>
      </c>
      <c r="BZ143" s="73" t="e">
        <f t="shared" ref="BZ143:BZ163" si="267">ROUND((BW143/BX143)*BY143,2)</f>
        <v>#N/A</v>
      </c>
      <c r="CA143" s="110" t="e">
        <f t="shared" si="206"/>
        <v>#N/A</v>
      </c>
      <c r="CB143" s="22"/>
      <c r="CC143" s="28" t="e">
        <f t="shared" si="207"/>
        <v>#DIV/0!</v>
      </c>
      <c r="CD143" s="28" t="e">
        <f t="shared" ref="CD143:CD163" si="268">BU143-CC143</f>
        <v>#N/A</v>
      </c>
      <c r="CE143" s="28" t="e">
        <f t="shared" ref="CE143:CE163" si="269">CC143+CD143</f>
        <v>#DIV/0!</v>
      </c>
      <c r="CF143" s="11"/>
      <c r="CG143" s="22" t="e">
        <f t="shared" ref="CG143:CG163" si="270">BW143</f>
        <v>#N/A</v>
      </c>
      <c r="CH143" s="22" t="e">
        <f t="shared" ref="CH143:CH163" si="271">CA143</f>
        <v>#N/A</v>
      </c>
      <c r="CI143" s="22" t="e">
        <f t="shared" ref="CI143:CI163" si="272">CG143-CH143</f>
        <v>#N/A</v>
      </c>
    </row>
    <row r="144" spans="1:87" x14ac:dyDescent="0.25">
      <c r="A144" s="11">
        <v>131</v>
      </c>
      <c r="B144" s="37"/>
      <c r="C144" s="37"/>
      <c r="D144" s="38"/>
      <c r="E144" s="109"/>
      <c r="F144" s="109"/>
      <c r="G144" s="109"/>
      <c r="H144" s="131" t="e">
        <f t="shared" si="208"/>
        <v>#DIV/0!</v>
      </c>
      <c r="I144" s="20"/>
      <c r="J144" s="93">
        <f t="shared" si="209"/>
        <v>0</v>
      </c>
      <c r="K144" s="31" t="e">
        <f t="shared" si="210"/>
        <v>#N/A</v>
      </c>
      <c r="L144" s="101" t="e">
        <f t="shared" si="211"/>
        <v>#N/A</v>
      </c>
      <c r="M144" s="32" t="e">
        <f t="shared" si="212"/>
        <v>#N/A</v>
      </c>
      <c r="N144" s="31" t="e">
        <f t="shared" si="213"/>
        <v>#N/A</v>
      </c>
      <c r="O144" s="33"/>
      <c r="P144" s="31">
        <f t="shared" si="214"/>
        <v>0</v>
      </c>
      <c r="Q144" s="31">
        <f t="shared" si="215"/>
        <v>0</v>
      </c>
      <c r="R144" s="34" t="e">
        <f t="shared" si="216"/>
        <v>#DIV/0!</v>
      </c>
      <c r="S144" s="34" t="e">
        <f t="shared" si="217"/>
        <v>#N/A</v>
      </c>
      <c r="T144" s="31" t="e">
        <f t="shared" si="218"/>
        <v>#DIV/0!</v>
      </c>
      <c r="U144" s="21"/>
      <c r="V144" s="21">
        <f t="shared" ref="V144:V163" si="273">IF(D144&gt;=5370,5370,IF(D144&gt;0,ROUNDDOWN((D144-0.01)/50,0)*50+1,0))</f>
        <v>0</v>
      </c>
      <c r="W144" s="11">
        <f t="shared" si="219"/>
        <v>0</v>
      </c>
      <c r="X144" s="11">
        <f t="shared" si="220"/>
        <v>0</v>
      </c>
      <c r="Y144" s="11">
        <f t="shared" si="221"/>
        <v>0</v>
      </c>
      <c r="Z144" s="22">
        <f t="shared" si="222"/>
        <v>0</v>
      </c>
      <c r="AA144" s="23">
        <f t="shared" si="223"/>
        <v>0</v>
      </c>
      <c r="AB144" s="24">
        <f t="shared" si="224"/>
        <v>0</v>
      </c>
      <c r="AC144" s="23">
        <f t="shared" si="225"/>
        <v>0</v>
      </c>
      <c r="AD144" s="25" t="e">
        <f t="shared" si="226"/>
        <v>#DIV/0!</v>
      </c>
      <c r="AE144" s="25" t="e">
        <f t="shared" si="227"/>
        <v>#DIV/0!</v>
      </c>
      <c r="AF144" s="11">
        <f t="shared" si="228"/>
        <v>0</v>
      </c>
      <c r="AG144" s="65">
        <f t="shared" si="229"/>
        <v>0</v>
      </c>
      <c r="AH144" s="65">
        <f t="shared" si="230"/>
        <v>0</v>
      </c>
      <c r="AI144" s="26">
        <f t="shared" si="231"/>
        <v>0.9</v>
      </c>
      <c r="AJ144" s="26">
        <f t="shared" si="232"/>
        <v>0</v>
      </c>
      <c r="AK144" s="26">
        <f t="shared" si="233"/>
        <v>0</v>
      </c>
      <c r="AL144" s="26">
        <f t="shared" si="234"/>
        <v>0</v>
      </c>
      <c r="AM144" s="26">
        <f t="shared" si="235"/>
        <v>0</v>
      </c>
      <c r="AN144" s="27">
        <f t="shared" si="236"/>
        <v>0.9</v>
      </c>
      <c r="AO144" s="22">
        <f t="shared" si="237"/>
        <v>0</v>
      </c>
      <c r="AP144" s="22">
        <f t="shared" si="238"/>
        <v>0</v>
      </c>
      <c r="AQ144" s="22">
        <f t="shared" si="239"/>
        <v>0</v>
      </c>
      <c r="AR144" s="22">
        <f t="shared" si="240"/>
        <v>0</v>
      </c>
      <c r="AS144" s="22">
        <f t="shared" si="241"/>
        <v>0</v>
      </c>
      <c r="AT144" s="22">
        <f t="shared" si="242"/>
        <v>0</v>
      </c>
      <c r="AU144" s="22">
        <f t="shared" si="243"/>
        <v>-192</v>
      </c>
      <c r="AV144" s="11">
        <f t="shared" si="244"/>
        <v>0</v>
      </c>
      <c r="AW144" s="11">
        <f t="shared" si="245"/>
        <v>0</v>
      </c>
      <c r="AX144" s="11">
        <f t="shared" si="246"/>
        <v>0</v>
      </c>
      <c r="AY144" s="11">
        <f t="shared" si="247"/>
        <v>0</v>
      </c>
      <c r="AZ144" s="11">
        <f t="shared" si="248"/>
        <v>0</v>
      </c>
      <c r="BA144" s="11">
        <f t="shared" si="249"/>
        <v>0</v>
      </c>
      <c r="BB144" s="12">
        <f t="shared" si="250"/>
        <v>0</v>
      </c>
      <c r="BC144" s="11">
        <f t="shared" si="251"/>
        <v>0</v>
      </c>
      <c r="BD144" s="11">
        <f t="shared" si="252"/>
        <v>0</v>
      </c>
      <c r="BE144" s="11">
        <f t="shared" si="253"/>
        <v>0</v>
      </c>
      <c r="BF144" s="22">
        <f t="shared" si="254"/>
        <v>0</v>
      </c>
      <c r="BG144" s="22">
        <f t="shared" si="255"/>
        <v>0</v>
      </c>
      <c r="BH144" s="22">
        <f t="shared" si="256"/>
        <v>0</v>
      </c>
      <c r="BI144" s="22">
        <f t="shared" si="257"/>
        <v>0</v>
      </c>
      <c r="BJ144" s="22">
        <f t="shared" si="258"/>
        <v>0</v>
      </c>
      <c r="BK144" s="22">
        <f t="shared" si="259"/>
        <v>0</v>
      </c>
      <c r="BL144" s="22">
        <f t="shared" ref="BL144:BL163" si="274">IF(BE144&gt;0,(MIN(BF144:BK144)*-1)-(192*0.35),0)</f>
        <v>0</v>
      </c>
      <c r="BM144" s="22">
        <f t="shared" si="203"/>
        <v>0</v>
      </c>
      <c r="BN144" s="22">
        <f t="shared" si="260"/>
        <v>0</v>
      </c>
      <c r="BO144" s="22">
        <f t="shared" si="261"/>
        <v>0</v>
      </c>
      <c r="BP144" s="22">
        <f t="shared" si="262"/>
        <v>0</v>
      </c>
      <c r="BQ144" s="22">
        <f t="shared" si="263"/>
        <v>0</v>
      </c>
      <c r="BR144" s="22">
        <f t="shared" si="264"/>
        <v>0</v>
      </c>
      <c r="BS144" s="66" t="e">
        <f>VLOOKUP(V144,'AMS Tabelle Pauschalsätze'!A134:L233,8,TRUE)</f>
        <v>#N/A</v>
      </c>
      <c r="BT144" s="66" t="e">
        <f>VLOOKUP(V144,'AMS Tabelle Pauschalsätze'!A134:L233,7,TRUE)</f>
        <v>#N/A</v>
      </c>
      <c r="BU144" s="73" t="e">
        <f t="shared" si="265"/>
        <v>#N/A</v>
      </c>
      <c r="BV144" s="73" t="e">
        <f t="shared" si="266"/>
        <v>#N/A</v>
      </c>
      <c r="BW144" s="73" t="e">
        <f>VLOOKUP(V144,'AMS Tabelle Pauschalsätze'!A134:L233,10,TRUE)</f>
        <v>#N/A</v>
      </c>
      <c r="BX144" s="11">
        <f t="shared" si="204"/>
        <v>0</v>
      </c>
      <c r="BY144" s="65" t="e">
        <f t="shared" si="205"/>
        <v>#DIV/0!</v>
      </c>
      <c r="BZ144" s="73" t="e">
        <f t="shared" si="267"/>
        <v>#N/A</v>
      </c>
      <c r="CA144" s="110" t="e">
        <f t="shared" si="206"/>
        <v>#N/A</v>
      </c>
      <c r="CB144" s="22"/>
      <c r="CC144" s="28" t="e">
        <f t="shared" si="207"/>
        <v>#DIV/0!</v>
      </c>
      <c r="CD144" s="28" t="e">
        <f t="shared" si="268"/>
        <v>#N/A</v>
      </c>
      <c r="CE144" s="28" t="e">
        <f t="shared" si="269"/>
        <v>#DIV/0!</v>
      </c>
      <c r="CF144" s="11"/>
      <c r="CG144" s="22" t="e">
        <f t="shared" si="270"/>
        <v>#N/A</v>
      </c>
      <c r="CH144" s="22" t="e">
        <f t="shared" si="271"/>
        <v>#N/A</v>
      </c>
      <c r="CI144" s="22" t="e">
        <f t="shared" si="272"/>
        <v>#N/A</v>
      </c>
    </row>
    <row r="145" spans="1:87" x14ac:dyDescent="0.25">
      <c r="A145" s="11">
        <v>132</v>
      </c>
      <c r="B145" s="37"/>
      <c r="C145" s="37"/>
      <c r="D145" s="38"/>
      <c r="E145" s="109"/>
      <c r="F145" s="109"/>
      <c r="G145" s="109"/>
      <c r="H145" s="131" t="e">
        <f t="shared" si="208"/>
        <v>#DIV/0!</v>
      </c>
      <c r="I145" s="20"/>
      <c r="J145" s="93">
        <f t="shared" si="209"/>
        <v>0</v>
      </c>
      <c r="K145" s="31" t="e">
        <f t="shared" si="210"/>
        <v>#N/A</v>
      </c>
      <c r="L145" s="101" t="e">
        <f t="shared" si="211"/>
        <v>#N/A</v>
      </c>
      <c r="M145" s="32" t="e">
        <f t="shared" si="212"/>
        <v>#N/A</v>
      </c>
      <c r="N145" s="31" t="e">
        <f t="shared" si="213"/>
        <v>#N/A</v>
      </c>
      <c r="O145" s="33"/>
      <c r="P145" s="31">
        <f t="shared" si="214"/>
        <v>0</v>
      </c>
      <c r="Q145" s="31">
        <f t="shared" si="215"/>
        <v>0</v>
      </c>
      <c r="R145" s="34" t="e">
        <f t="shared" si="216"/>
        <v>#DIV/0!</v>
      </c>
      <c r="S145" s="34" t="e">
        <f t="shared" si="217"/>
        <v>#N/A</v>
      </c>
      <c r="T145" s="31" t="e">
        <f t="shared" si="218"/>
        <v>#DIV/0!</v>
      </c>
      <c r="U145" s="21"/>
      <c r="V145" s="21">
        <f t="shared" si="273"/>
        <v>0</v>
      </c>
      <c r="W145" s="11">
        <f t="shared" si="219"/>
        <v>0</v>
      </c>
      <c r="X145" s="11">
        <f t="shared" si="220"/>
        <v>0</v>
      </c>
      <c r="Y145" s="11">
        <f t="shared" si="221"/>
        <v>0</v>
      </c>
      <c r="Z145" s="22">
        <f t="shared" si="222"/>
        <v>0</v>
      </c>
      <c r="AA145" s="23">
        <f t="shared" si="223"/>
        <v>0</v>
      </c>
      <c r="AB145" s="24">
        <f t="shared" si="224"/>
        <v>0</v>
      </c>
      <c r="AC145" s="23">
        <f t="shared" si="225"/>
        <v>0</v>
      </c>
      <c r="AD145" s="25" t="e">
        <f t="shared" si="226"/>
        <v>#DIV/0!</v>
      </c>
      <c r="AE145" s="25" t="e">
        <f t="shared" si="227"/>
        <v>#DIV/0!</v>
      </c>
      <c r="AF145" s="11">
        <f t="shared" si="228"/>
        <v>0</v>
      </c>
      <c r="AG145" s="65">
        <f t="shared" si="229"/>
        <v>0</v>
      </c>
      <c r="AH145" s="65">
        <f t="shared" si="230"/>
        <v>0</v>
      </c>
      <c r="AI145" s="26">
        <f t="shared" si="231"/>
        <v>0.9</v>
      </c>
      <c r="AJ145" s="26">
        <f t="shared" si="232"/>
        <v>0</v>
      </c>
      <c r="AK145" s="26">
        <f t="shared" si="233"/>
        <v>0</v>
      </c>
      <c r="AL145" s="26">
        <f t="shared" si="234"/>
        <v>0</v>
      </c>
      <c r="AM145" s="26">
        <f t="shared" si="235"/>
        <v>0</v>
      </c>
      <c r="AN145" s="27">
        <f t="shared" si="236"/>
        <v>0.9</v>
      </c>
      <c r="AO145" s="22">
        <f t="shared" si="237"/>
        <v>0</v>
      </c>
      <c r="AP145" s="22">
        <f t="shared" si="238"/>
        <v>0</v>
      </c>
      <c r="AQ145" s="22">
        <f t="shared" si="239"/>
        <v>0</v>
      </c>
      <c r="AR145" s="22">
        <f t="shared" si="240"/>
        <v>0</v>
      </c>
      <c r="AS145" s="22">
        <f t="shared" si="241"/>
        <v>0</v>
      </c>
      <c r="AT145" s="22">
        <f t="shared" si="242"/>
        <v>0</v>
      </c>
      <c r="AU145" s="22">
        <f t="shared" si="243"/>
        <v>-192</v>
      </c>
      <c r="AV145" s="11">
        <f t="shared" si="244"/>
        <v>0</v>
      </c>
      <c r="AW145" s="11">
        <f t="shared" si="245"/>
        <v>0</v>
      </c>
      <c r="AX145" s="11">
        <f t="shared" si="246"/>
        <v>0</v>
      </c>
      <c r="AY145" s="11">
        <f t="shared" si="247"/>
        <v>0</v>
      </c>
      <c r="AZ145" s="11">
        <f t="shared" si="248"/>
        <v>0</v>
      </c>
      <c r="BA145" s="11">
        <f t="shared" si="249"/>
        <v>0</v>
      </c>
      <c r="BB145" s="12">
        <f t="shared" si="250"/>
        <v>0</v>
      </c>
      <c r="BC145" s="11">
        <f t="shared" si="251"/>
        <v>0</v>
      </c>
      <c r="BD145" s="11">
        <f t="shared" si="252"/>
        <v>0</v>
      </c>
      <c r="BE145" s="11">
        <f t="shared" si="253"/>
        <v>0</v>
      </c>
      <c r="BF145" s="22">
        <f t="shared" si="254"/>
        <v>0</v>
      </c>
      <c r="BG145" s="22">
        <f t="shared" si="255"/>
        <v>0</v>
      </c>
      <c r="BH145" s="22">
        <f t="shared" si="256"/>
        <v>0</v>
      </c>
      <c r="BI145" s="22">
        <f t="shared" si="257"/>
        <v>0</v>
      </c>
      <c r="BJ145" s="22">
        <f t="shared" si="258"/>
        <v>0</v>
      </c>
      <c r="BK145" s="22">
        <f t="shared" si="259"/>
        <v>0</v>
      </c>
      <c r="BL145" s="22">
        <f t="shared" si="274"/>
        <v>0</v>
      </c>
      <c r="BM145" s="22">
        <f t="shared" si="203"/>
        <v>0</v>
      </c>
      <c r="BN145" s="22">
        <f t="shared" si="260"/>
        <v>0</v>
      </c>
      <c r="BO145" s="22">
        <f t="shared" si="261"/>
        <v>0</v>
      </c>
      <c r="BP145" s="22">
        <f t="shared" si="262"/>
        <v>0</v>
      </c>
      <c r="BQ145" s="22">
        <f t="shared" si="263"/>
        <v>0</v>
      </c>
      <c r="BR145" s="22">
        <f t="shared" si="264"/>
        <v>0</v>
      </c>
      <c r="BS145" s="66" t="e">
        <f>VLOOKUP(V145,'AMS Tabelle Pauschalsätze'!A135:L234,8,TRUE)</f>
        <v>#N/A</v>
      </c>
      <c r="BT145" s="66" t="e">
        <f>VLOOKUP(V145,'AMS Tabelle Pauschalsätze'!A135:L234,7,TRUE)</f>
        <v>#N/A</v>
      </c>
      <c r="BU145" s="73" t="e">
        <f t="shared" si="265"/>
        <v>#N/A</v>
      </c>
      <c r="BV145" s="73" t="e">
        <f t="shared" si="266"/>
        <v>#N/A</v>
      </c>
      <c r="BW145" s="73" t="e">
        <f>VLOOKUP(V145,'AMS Tabelle Pauschalsätze'!A135:L234,10,TRUE)</f>
        <v>#N/A</v>
      </c>
      <c r="BX145" s="11">
        <f t="shared" si="204"/>
        <v>0</v>
      </c>
      <c r="BY145" s="65" t="e">
        <f t="shared" si="205"/>
        <v>#DIV/0!</v>
      </c>
      <c r="BZ145" s="73" t="e">
        <f t="shared" si="267"/>
        <v>#N/A</v>
      </c>
      <c r="CA145" s="110" t="e">
        <f t="shared" si="206"/>
        <v>#N/A</v>
      </c>
      <c r="CB145" s="22"/>
      <c r="CC145" s="28" t="e">
        <f t="shared" si="207"/>
        <v>#DIV/0!</v>
      </c>
      <c r="CD145" s="28" t="e">
        <f t="shared" si="268"/>
        <v>#N/A</v>
      </c>
      <c r="CE145" s="28" t="e">
        <f t="shared" si="269"/>
        <v>#DIV/0!</v>
      </c>
      <c r="CF145" s="11"/>
      <c r="CG145" s="22" t="e">
        <f t="shared" si="270"/>
        <v>#N/A</v>
      </c>
      <c r="CH145" s="22" t="e">
        <f t="shared" si="271"/>
        <v>#N/A</v>
      </c>
      <c r="CI145" s="22" t="e">
        <f t="shared" si="272"/>
        <v>#N/A</v>
      </c>
    </row>
    <row r="146" spans="1:87" x14ac:dyDescent="0.25">
      <c r="A146" s="11">
        <v>133</v>
      </c>
      <c r="B146" s="37"/>
      <c r="C146" s="37"/>
      <c r="D146" s="38"/>
      <c r="E146" s="109"/>
      <c r="F146" s="109"/>
      <c r="G146" s="109"/>
      <c r="H146" s="131" t="e">
        <f t="shared" si="208"/>
        <v>#DIV/0!</v>
      </c>
      <c r="I146" s="20"/>
      <c r="J146" s="93">
        <f t="shared" si="209"/>
        <v>0</v>
      </c>
      <c r="K146" s="31" t="e">
        <f t="shared" si="210"/>
        <v>#N/A</v>
      </c>
      <c r="L146" s="101" t="e">
        <f t="shared" si="211"/>
        <v>#N/A</v>
      </c>
      <c r="M146" s="32" t="e">
        <f t="shared" si="212"/>
        <v>#N/A</v>
      </c>
      <c r="N146" s="31" t="e">
        <f t="shared" si="213"/>
        <v>#N/A</v>
      </c>
      <c r="O146" s="33"/>
      <c r="P146" s="31">
        <f t="shared" si="214"/>
        <v>0</v>
      </c>
      <c r="Q146" s="31">
        <f t="shared" si="215"/>
        <v>0</v>
      </c>
      <c r="R146" s="34" t="e">
        <f t="shared" si="216"/>
        <v>#DIV/0!</v>
      </c>
      <c r="S146" s="34" t="e">
        <f t="shared" si="217"/>
        <v>#N/A</v>
      </c>
      <c r="T146" s="31" t="e">
        <f t="shared" si="218"/>
        <v>#DIV/0!</v>
      </c>
      <c r="U146" s="21"/>
      <c r="V146" s="21">
        <f t="shared" si="273"/>
        <v>0</v>
      </c>
      <c r="W146" s="11">
        <f t="shared" si="219"/>
        <v>0</v>
      </c>
      <c r="X146" s="11">
        <f t="shared" si="220"/>
        <v>0</v>
      </c>
      <c r="Y146" s="11">
        <f t="shared" si="221"/>
        <v>0</v>
      </c>
      <c r="Z146" s="22">
        <f t="shared" si="222"/>
        <v>0</v>
      </c>
      <c r="AA146" s="23">
        <f t="shared" si="223"/>
        <v>0</v>
      </c>
      <c r="AB146" s="24">
        <f t="shared" si="224"/>
        <v>0</v>
      </c>
      <c r="AC146" s="23">
        <f t="shared" si="225"/>
        <v>0</v>
      </c>
      <c r="AD146" s="25" t="e">
        <f t="shared" si="226"/>
        <v>#DIV/0!</v>
      </c>
      <c r="AE146" s="25" t="e">
        <f t="shared" si="227"/>
        <v>#DIV/0!</v>
      </c>
      <c r="AF146" s="11">
        <f t="shared" si="228"/>
        <v>0</v>
      </c>
      <c r="AG146" s="65">
        <f t="shared" si="229"/>
        <v>0</v>
      </c>
      <c r="AH146" s="65">
        <f t="shared" si="230"/>
        <v>0</v>
      </c>
      <c r="AI146" s="26">
        <f t="shared" si="231"/>
        <v>0.9</v>
      </c>
      <c r="AJ146" s="26">
        <f t="shared" si="232"/>
        <v>0</v>
      </c>
      <c r="AK146" s="26">
        <f t="shared" si="233"/>
        <v>0</v>
      </c>
      <c r="AL146" s="26">
        <f t="shared" si="234"/>
        <v>0</v>
      </c>
      <c r="AM146" s="26">
        <f t="shared" si="235"/>
        <v>0</v>
      </c>
      <c r="AN146" s="27">
        <f t="shared" si="236"/>
        <v>0.9</v>
      </c>
      <c r="AO146" s="22">
        <f t="shared" si="237"/>
        <v>0</v>
      </c>
      <c r="AP146" s="22">
        <f t="shared" si="238"/>
        <v>0</v>
      </c>
      <c r="AQ146" s="22">
        <f t="shared" si="239"/>
        <v>0</v>
      </c>
      <c r="AR146" s="22">
        <f t="shared" si="240"/>
        <v>0</v>
      </c>
      <c r="AS146" s="22">
        <f t="shared" si="241"/>
        <v>0</v>
      </c>
      <c r="AT146" s="22">
        <f t="shared" si="242"/>
        <v>0</v>
      </c>
      <c r="AU146" s="22">
        <f t="shared" si="243"/>
        <v>-192</v>
      </c>
      <c r="AV146" s="11">
        <f t="shared" si="244"/>
        <v>0</v>
      </c>
      <c r="AW146" s="11">
        <f t="shared" si="245"/>
        <v>0</v>
      </c>
      <c r="AX146" s="11">
        <f t="shared" si="246"/>
        <v>0</v>
      </c>
      <c r="AY146" s="11">
        <f t="shared" si="247"/>
        <v>0</v>
      </c>
      <c r="AZ146" s="11">
        <f t="shared" si="248"/>
        <v>0</v>
      </c>
      <c r="BA146" s="11">
        <f t="shared" si="249"/>
        <v>0</v>
      </c>
      <c r="BB146" s="12">
        <f t="shared" si="250"/>
        <v>0</v>
      </c>
      <c r="BC146" s="11">
        <f t="shared" si="251"/>
        <v>0</v>
      </c>
      <c r="BD146" s="11">
        <f t="shared" si="252"/>
        <v>0</v>
      </c>
      <c r="BE146" s="11">
        <f t="shared" si="253"/>
        <v>0</v>
      </c>
      <c r="BF146" s="22">
        <f t="shared" si="254"/>
        <v>0</v>
      </c>
      <c r="BG146" s="22">
        <f t="shared" si="255"/>
        <v>0</v>
      </c>
      <c r="BH146" s="22">
        <f t="shared" si="256"/>
        <v>0</v>
      </c>
      <c r="BI146" s="22">
        <f t="shared" si="257"/>
        <v>0</v>
      </c>
      <c r="BJ146" s="22">
        <f t="shared" si="258"/>
        <v>0</v>
      </c>
      <c r="BK146" s="22">
        <f t="shared" si="259"/>
        <v>0</v>
      </c>
      <c r="BL146" s="22">
        <f t="shared" si="274"/>
        <v>0</v>
      </c>
      <c r="BM146" s="22">
        <f t="shared" si="203"/>
        <v>0</v>
      </c>
      <c r="BN146" s="22">
        <f t="shared" si="260"/>
        <v>0</v>
      </c>
      <c r="BO146" s="22">
        <f t="shared" si="261"/>
        <v>0</v>
      </c>
      <c r="BP146" s="22">
        <f t="shared" si="262"/>
        <v>0</v>
      </c>
      <c r="BQ146" s="22">
        <f t="shared" si="263"/>
        <v>0</v>
      </c>
      <c r="BR146" s="22">
        <f t="shared" si="264"/>
        <v>0</v>
      </c>
      <c r="BS146" s="66" t="e">
        <f>VLOOKUP(V146,'AMS Tabelle Pauschalsätze'!A136:L235,8,TRUE)</f>
        <v>#N/A</v>
      </c>
      <c r="BT146" s="66" t="e">
        <f>VLOOKUP(V146,'AMS Tabelle Pauschalsätze'!A136:L235,7,TRUE)</f>
        <v>#N/A</v>
      </c>
      <c r="BU146" s="73" t="e">
        <f t="shared" si="265"/>
        <v>#N/A</v>
      </c>
      <c r="BV146" s="73" t="e">
        <f t="shared" si="266"/>
        <v>#N/A</v>
      </c>
      <c r="BW146" s="73" t="e">
        <f>VLOOKUP(V146,'AMS Tabelle Pauschalsätze'!A136:L235,10,TRUE)</f>
        <v>#N/A</v>
      </c>
      <c r="BX146" s="11">
        <f t="shared" si="204"/>
        <v>0</v>
      </c>
      <c r="BY146" s="65" t="e">
        <f t="shared" si="205"/>
        <v>#DIV/0!</v>
      </c>
      <c r="BZ146" s="73" t="e">
        <f t="shared" si="267"/>
        <v>#N/A</v>
      </c>
      <c r="CA146" s="110" t="e">
        <f t="shared" si="206"/>
        <v>#N/A</v>
      </c>
      <c r="CB146" s="22"/>
      <c r="CC146" s="28" t="e">
        <f t="shared" si="207"/>
        <v>#DIV/0!</v>
      </c>
      <c r="CD146" s="28" t="e">
        <f t="shared" si="268"/>
        <v>#N/A</v>
      </c>
      <c r="CE146" s="28" t="e">
        <f t="shared" si="269"/>
        <v>#DIV/0!</v>
      </c>
      <c r="CF146" s="11"/>
      <c r="CG146" s="22" t="e">
        <f t="shared" si="270"/>
        <v>#N/A</v>
      </c>
      <c r="CH146" s="22" t="e">
        <f t="shared" si="271"/>
        <v>#N/A</v>
      </c>
      <c r="CI146" s="22" t="e">
        <f t="shared" si="272"/>
        <v>#N/A</v>
      </c>
    </row>
    <row r="147" spans="1:87" x14ac:dyDescent="0.25">
      <c r="A147" s="11">
        <v>134</v>
      </c>
      <c r="B147" s="37"/>
      <c r="C147" s="37"/>
      <c r="D147" s="38"/>
      <c r="E147" s="109"/>
      <c r="F147" s="109"/>
      <c r="G147" s="109"/>
      <c r="H147" s="131" t="e">
        <f t="shared" si="208"/>
        <v>#DIV/0!</v>
      </c>
      <c r="I147" s="20"/>
      <c r="J147" s="93">
        <f t="shared" si="209"/>
        <v>0</v>
      </c>
      <c r="K147" s="31" t="e">
        <f t="shared" si="210"/>
        <v>#N/A</v>
      </c>
      <c r="L147" s="101" t="e">
        <f t="shared" si="211"/>
        <v>#N/A</v>
      </c>
      <c r="M147" s="32" t="e">
        <f t="shared" si="212"/>
        <v>#N/A</v>
      </c>
      <c r="N147" s="31" t="e">
        <f t="shared" si="213"/>
        <v>#N/A</v>
      </c>
      <c r="O147" s="33"/>
      <c r="P147" s="31">
        <f t="shared" si="214"/>
        <v>0</v>
      </c>
      <c r="Q147" s="31">
        <f t="shared" si="215"/>
        <v>0</v>
      </c>
      <c r="R147" s="34" t="e">
        <f t="shared" si="216"/>
        <v>#DIV/0!</v>
      </c>
      <c r="S147" s="34" t="e">
        <f t="shared" si="217"/>
        <v>#N/A</v>
      </c>
      <c r="T147" s="31" t="e">
        <f t="shared" si="218"/>
        <v>#DIV/0!</v>
      </c>
      <c r="U147" s="21"/>
      <c r="V147" s="21">
        <f t="shared" si="273"/>
        <v>0</v>
      </c>
      <c r="W147" s="11">
        <f t="shared" si="219"/>
        <v>0</v>
      </c>
      <c r="X147" s="11">
        <f t="shared" si="220"/>
        <v>0</v>
      </c>
      <c r="Y147" s="11">
        <f t="shared" si="221"/>
        <v>0</v>
      </c>
      <c r="Z147" s="22">
        <f t="shared" si="222"/>
        <v>0</v>
      </c>
      <c r="AA147" s="23">
        <f t="shared" si="223"/>
        <v>0</v>
      </c>
      <c r="AB147" s="24">
        <f t="shared" si="224"/>
        <v>0</v>
      </c>
      <c r="AC147" s="23">
        <f t="shared" si="225"/>
        <v>0</v>
      </c>
      <c r="AD147" s="25" t="e">
        <f t="shared" si="226"/>
        <v>#DIV/0!</v>
      </c>
      <c r="AE147" s="25" t="e">
        <f t="shared" si="227"/>
        <v>#DIV/0!</v>
      </c>
      <c r="AF147" s="11">
        <f t="shared" si="228"/>
        <v>0</v>
      </c>
      <c r="AG147" s="65">
        <f t="shared" si="229"/>
        <v>0</v>
      </c>
      <c r="AH147" s="65">
        <f t="shared" si="230"/>
        <v>0</v>
      </c>
      <c r="AI147" s="26">
        <f t="shared" si="231"/>
        <v>0.9</v>
      </c>
      <c r="AJ147" s="26">
        <f t="shared" si="232"/>
        <v>0</v>
      </c>
      <c r="AK147" s="26">
        <f t="shared" si="233"/>
        <v>0</v>
      </c>
      <c r="AL147" s="26">
        <f t="shared" si="234"/>
        <v>0</v>
      </c>
      <c r="AM147" s="26">
        <f t="shared" si="235"/>
        <v>0</v>
      </c>
      <c r="AN147" s="27">
        <f t="shared" si="236"/>
        <v>0.9</v>
      </c>
      <c r="AO147" s="22">
        <f t="shared" si="237"/>
        <v>0</v>
      </c>
      <c r="AP147" s="22">
        <f t="shared" si="238"/>
        <v>0</v>
      </c>
      <c r="AQ147" s="22">
        <f t="shared" si="239"/>
        <v>0</v>
      </c>
      <c r="AR147" s="22">
        <f t="shared" si="240"/>
        <v>0</v>
      </c>
      <c r="AS147" s="22">
        <f t="shared" si="241"/>
        <v>0</v>
      </c>
      <c r="AT147" s="22">
        <f t="shared" si="242"/>
        <v>0</v>
      </c>
      <c r="AU147" s="22">
        <f t="shared" si="243"/>
        <v>-192</v>
      </c>
      <c r="AV147" s="11">
        <f t="shared" si="244"/>
        <v>0</v>
      </c>
      <c r="AW147" s="11">
        <f t="shared" si="245"/>
        <v>0</v>
      </c>
      <c r="AX147" s="11">
        <f t="shared" si="246"/>
        <v>0</v>
      </c>
      <c r="AY147" s="11">
        <f t="shared" si="247"/>
        <v>0</v>
      </c>
      <c r="AZ147" s="11">
        <f t="shared" si="248"/>
        <v>0</v>
      </c>
      <c r="BA147" s="11">
        <f t="shared" si="249"/>
        <v>0</v>
      </c>
      <c r="BB147" s="12">
        <f t="shared" si="250"/>
        <v>0</v>
      </c>
      <c r="BC147" s="11">
        <f t="shared" si="251"/>
        <v>0</v>
      </c>
      <c r="BD147" s="11">
        <f t="shared" si="252"/>
        <v>0</v>
      </c>
      <c r="BE147" s="11">
        <f t="shared" si="253"/>
        <v>0</v>
      </c>
      <c r="BF147" s="22">
        <f t="shared" si="254"/>
        <v>0</v>
      </c>
      <c r="BG147" s="22">
        <f t="shared" si="255"/>
        <v>0</v>
      </c>
      <c r="BH147" s="22">
        <f t="shared" si="256"/>
        <v>0</v>
      </c>
      <c r="BI147" s="22">
        <f t="shared" si="257"/>
        <v>0</v>
      </c>
      <c r="BJ147" s="22">
        <f t="shared" si="258"/>
        <v>0</v>
      </c>
      <c r="BK147" s="22">
        <f t="shared" si="259"/>
        <v>0</v>
      </c>
      <c r="BL147" s="22">
        <f t="shared" si="274"/>
        <v>0</v>
      </c>
      <c r="BM147" s="22">
        <f t="shared" si="203"/>
        <v>0</v>
      </c>
      <c r="BN147" s="22">
        <f t="shared" si="260"/>
        <v>0</v>
      </c>
      <c r="BO147" s="22">
        <f t="shared" si="261"/>
        <v>0</v>
      </c>
      <c r="BP147" s="22">
        <f t="shared" si="262"/>
        <v>0</v>
      </c>
      <c r="BQ147" s="22">
        <f t="shared" si="263"/>
        <v>0</v>
      </c>
      <c r="BR147" s="22">
        <f t="shared" si="264"/>
        <v>0</v>
      </c>
      <c r="BS147" s="66" t="e">
        <f>VLOOKUP(V147,'AMS Tabelle Pauschalsätze'!A137:L236,8,TRUE)</f>
        <v>#N/A</v>
      </c>
      <c r="BT147" s="66" t="e">
        <f>VLOOKUP(V147,'AMS Tabelle Pauschalsätze'!A137:L236,7,TRUE)</f>
        <v>#N/A</v>
      </c>
      <c r="BU147" s="73" t="e">
        <f t="shared" si="265"/>
        <v>#N/A</v>
      </c>
      <c r="BV147" s="73" t="e">
        <f t="shared" si="266"/>
        <v>#N/A</v>
      </c>
      <c r="BW147" s="73" t="e">
        <f>VLOOKUP(V147,'AMS Tabelle Pauschalsätze'!A137:L236,10,TRUE)</f>
        <v>#N/A</v>
      </c>
      <c r="BX147" s="11">
        <f t="shared" si="204"/>
        <v>0</v>
      </c>
      <c r="BY147" s="65" t="e">
        <f t="shared" si="205"/>
        <v>#DIV/0!</v>
      </c>
      <c r="BZ147" s="73" t="e">
        <f t="shared" si="267"/>
        <v>#N/A</v>
      </c>
      <c r="CA147" s="110" t="e">
        <f t="shared" si="206"/>
        <v>#N/A</v>
      </c>
      <c r="CB147" s="22"/>
      <c r="CC147" s="28" t="e">
        <f t="shared" si="207"/>
        <v>#DIV/0!</v>
      </c>
      <c r="CD147" s="28" t="e">
        <f t="shared" si="268"/>
        <v>#N/A</v>
      </c>
      <c r="CE147" s="28" t="e">
        <f t="shared" si="269"/>
        <v>#DIV/0!</v>
      </c>
      <c r="CF147" s="11"/>
      <c r="CG147" s="22" t="e">
        <f t="shared" si="270"/>
        <v>#N/A</v>
      </c>
      <c r="CH147" s="22" t="e">
        <f t="shared" si="271"/>
        <v>#N/A</v>
      </c>
      <c r="CI147" s="22" t="e">
        <f t="shared" si="272"/>
        <v>#N/A</v>
      </c>
    </row>
    <row r="148" spans="1:87" x14ac:dyDescent="0.25">
      <c r="A148" s="11">
        <v>135</v>
      </c>
      <c r="B148" s="37"/>
      <c r="C148" s="37"/>
      <c r="D148" s="38"/>
      <c r="E148" s="109"/>
      <c r="F148" s="109"/>
      <c r="G148" s="109"/>
      <c r="H148" s="131" t="e">
        <f t="shared" si="208"/>
        <v>#DIV/0!</v>
      </c>
      <c r="I148" s="20"/>
      <c r="J148" s="93">
        <f t="shared" si="209"/>
        <v>0</v>
      </c>
      <c r="K148" s="31" t="e">
        <f t="shared" si="210"/>
        <v>#N/A</v>
      </c>
      <c r="L148" s="101" t="e">
        <f t="shared" si="211"/>
        <v>#N/A</v>
      </c>
      <c r="M148" s="32" t="e">
        <f t="shared" si="212"/>
        <v>#N/A</v>
      </c>
      <c r="N148" s="31" t="e">
        <f t="shared" si="213"/>
        <v>#N/A</v>
      </c>
      <c r="O148" s="33"/>
      <c r="P148" s="31">
        <f t="shared" si="214"/>
        <v>0</v>
      </c>
      <c r="Q148" s="31">
        <f t="shared" si="215"/>
        <v>0</v>
      </c>
      <c r="R148" s="34" t="e">
        <f t="shared" si="216"/>
        <v>#DIV/0!</v>
      </c>
      <c r="S148" s="34" t="e">
        <f t="shared" si="217"/>
        <v>#N/A</v>
      </c>
      <c r="T148" s="31" t="e">
        <f t="shared" si="218"/>
        <v>#DIV/0!</v>
      </c>
      <c r="U148" s="21"/>
      <c r="V148" s="21">
        <f t="shared" si="273"/>
        <v>0</v>
      </c>
      <c r="W148" s="11">
        <f t="shared" si="219"/>
        <v>0</v>
      </c>
      <c r="X148" s="11">
        <f t="shared" si="220"/>
        <v>0</v>
      </c>
      <c r="Y148" s="11">
        <f t="shared" si="221"/>
        <v>0</v>
      </c>
      <c r="Z148" s="22">
        <f t="shared" si="222"/>
        <v>0</v>
      </c>
      <c r="AA148" s="23">
        <f t="shared" si="223"/>
        <v>0</v>
      </c>
      <c r="AB148" s="24">
        <f t="shared" si="224"/>
        <v>0</v>
      </c>
      <c r="AC148" s="23">
        <f t="shared" si="225"/>
        <v>0</v>
      </c>
      <c r="AD148" s="25" t="e">
        <f t="shared" si="226"/>
        <v>#DIV/0!</v>
      </c>
      <c r="AE148" s="25" t="e">
        <f t="shared" si="227"/>
        <v>#DIV/0!</v>
      </c>
      <c r="AF148" s="11">
        <f t="shared" si="228"/>
        <v>0</v>
      </c>
      <c r="AG148" s="65">
        <f t="shared" si="229"/>
        <v>0</v>
      </c>
      <c r="AH148" s="65">
        <f t="shared" si="230"/>
        <v>0</v>
      </c>
      <c r="AI148" s="26">
        <f t="shared" si="231"/>
        <v>0.9</v>
      </c>
      <c r="AJ148" s="26">
        <f t="shared" si="232"/>
        <v>0</v>
      </c>
      <c r="AK148" s="26">
        <f t="shared" si="233"/>
        <v>0</v>
      </c>
      <c r="AL148" s="26">
        <f t="shared" si="234"/>
        <v>0</v>
      </c>
      <c r="AM148" s="26">
        <f t="shared" si="235"/>
        <v>0</v>
      </c>
      <c r="AN148" s="27">
        <f t="shared" si="236"/>
        <v>0.9</v>
      </c>
      <c r="AO148" s="22">
        <f t="shared" si="237"/>
        <v>0</v>
      </c>
      <c r="AP148" s="22">
        <f t="shared" si="238"/>
        <v>0</v>
      </c>
      <c r="AQ148" s="22">
        <f t="shared" si="239"/>
        <v>0</v>
      </c>
      <c r="AR148" s="22">
        <f t="shared" si="240"/>
        <v>0</v>
      </c>
      <c r="AS148" s="22">
        <f t="shared" si="241"/>
        <v>0</v>
      </c>
      <c r="AT148" s="22">
        <f t="shared" si="242"/>
        <v>0</v>
      </c>
      <c r="AU148" s="22">
        <f t="shared" si="243"/>
        <v>-192</v>
      </c>
      <c r="AV148" s="11">
        <f t="shared" si="244"/>
        <v>0</v>
      </c>
      <c r="AW148" s="11">
        <f t="shared" si="245"/>
        <v>0</v>
      </c>
      <c r="AX148" s="11">
        <f t="shared" si="246"/>
        <v>0</v>
      </c>
      <c r="AY148" s="11">
        <f t="shared" si="247"/>
        <v>0</v>
      </c>
      <c r="AZ148" s="11">
        <f t="shared" si="248"/>
        <v>0</v>
      </c>
      <c r="BA148" s="11">
        <f t="shared" si="249"/>
        <v>0</v>
      </c>
      <c r="BB148" s="12">
        <f t="shared" si="250"/>
        <v>0</v>
      </c>
      <c r="BC148" s="11">
        <f t="shared" si="251"/>
        <v>0</v>
      </c>
      <c r="BD148" s="11">
        <f t="shared" si="252"/>
        <v>0</v>
      </c>
      <c r="BE148" s="11">
        <f t="shared" si="253"/>
        <v>0</v>
      </c>
      <c r="BF148" s="22">
        <f t="shared" si="254"/>
        <v>0</v>
      </c>
      <c r="BG148" s="22">
        <f t="shared" si="255"/>
        <v>0</v>
      </c>
      <c r="BH148" s="22">
        <f t="shared" si="256"/>
        <v>0</v>
      </c>
      <c r="BI148" s="22">
        <f t="shared" si="257"/>
        <v>0</v>
      </c>
      <c r="BJ148" s="22">
        <f t="shared" si="258"/>
        <v>0</v>
      </c>
      <c r="BK148" s="22">
        <f t="shared" si="259"/>
        <v>0</v>
      </c>
      <c r="BL148" s="22">
        <f t="shared" si="274"/>
        <v>0</v>
      </c>
      <c r="BM148" s="22">
        <f t="shared" si="203"/>
        <v>0</v>
      </c>
      <c r="BN148" s="22">
        <f t="shared" si="260"/>
        <v>0</v>
      </c>
      <c r="BO148" s="22">
        <f t="shared" si="261"/>
        <v>0</v>
      </c>
      <c r="BP148" s="22">
        <f t="shared" si="262"/>
        <v>0</v>
      </c>
      <c r="BQ148" s="22">
        <f t="shared" si="263"/>
        <v>0</v>
      </c>
      <c r="BR148" s="22">
        <f t="shared" si="264"/>
        <v>0</v>
      </c>
      <c r="BS148" s="66" t="e">
        <f>VLOOKUP(V148,'AMS Tabelle Pauschalsätze'!A138:L237,8,TRUE)</f>
        <v>#N/A</v>
      </c>
      <c r="BT148" s="66" t="e">
        <f>VLOOKUP(V148,'AMS Tabelle Pauschalsätze'!A138:L237,7,TRUE)</f>
        <v>#N/A</v>
      </c>
      <c r="BU148" s="73" t="e">
        <f t="shared" si="265"/>
        <v>#N/A</v>
      </c>
      <c r="BV148" s="73" t="e">
        <f t="shared" si="266"/>
        <v>#N/A</v>
      </c>
      <c r="BW148" s="73" t="e">
        <f>VLOOKUP(V148,'AMS Tabelle Pauschalsätze'!A138:L237,10,TRUE)</f>
        <v>#N/A</v>
      </c>
      <c r="BX148" s="11">
        <f t="shared" si="204"/>
        <v>0</v>
      </c>
      <c r="BY148" s="65" t="e">
        <f t="shared" si="205"/>
        <v>#DIV/0!</v>
      </c>
      <c r="BZ148" s="73" t="e">
        <f t="shared" si="267"/>
        <v>#N/A</v>
      </c>
      <c r="CA148" s="110" t="e">
        <f t="shared" si="206"/>
        <v>#N/A</v>
      </c>
      <c r="CB148" s="22"/>
      <c r="CC148" s="28" t="e">
        <f t="shared" si="207"/>
        <v>#DIV/0!</v>
      </c>
      <c r="CD148" s="28" t="e">
        <f t="shared" si="268"/>
        <v>#N/A</v>
      </c>
      <c r="CE148" s="28" t="e">
        <f t="shared" si="269"/>
        <v>#DIV/0!</v>
      </c>
      <c r="CF148" s="11"/>
      <c r="CG148" s="22" t="e">
        <f t="shared" si="270"/>
        <v>#N/A</v>
      </c>
      <c r="CH148" s="22" t="e">
        <f t="shared" si="271"/>
        <v>#N/A</v>
      </c>
      <c r="CI148" s="22" t="e">
        <f t="shared" si="272"/>
        <v>#N/A</v>
      </c>
    </row>
    <row r="149" spans="1:87" x14ac:dyDescent="0.25">
      <c r="A149" s="11">
        <v>136</v>
      </c>
      <c r="B149" s="37"/>
      <c r="C149" s="37"/>
      <c r="D149" s="38"/>
      <c r="E149" s="109"/>
      <c r="F149" s="109"/>
      <c r="G149" s="109"/>
      <c r="H149" s="131" t="e">
        <f t="shared" si="208"/>
        <v>#DIV/0!</v>
      </c>
      <c r="I149" s="20"/>
      <c r="J149" s="93">
        <f t="shared" si="209"/>
        <v>0</v>
      </c>
      <c r="K149" s="31" t="e">
        <f t="shared" si="210"/>
        <v>#N/A</v>
      </c>
      <c r="L149" s="101" t="e">
        <f t="shared" si="211"/>
        <v>#N/A</v>
      </c>
      <c r="M149" s="32" t="e">
        <f t="shared" si="212"/>
        <v>#N/A</v>
      </c>
      <c r="N149" s="31" t="e">
        <f t="shared" si="213"/>
        <v>#N/A</v>
      </c>
      <c r="O149" s="33"/>
      <c r="P149" s="31">
        <f t="shared" si="214"/>
        <v>0</v>
      </c>
      <c r="Q149" s="31">
        <f t="shared" si="215"/>
        <v>0</v>
      </c>
      <c r="R149" s="34" t="e">
        <f t="shared" si="216"/>
        <v>#DIV/0!</v>
      </c>
      <c r="S149" s="34" t="e">
        <f t="shared" si="217"/>
        <v>#N/A</v>
      </c>
      <c r="T149" s="31" t="e">
        <f t="shared" si="218"/>
        <v>#DIV/0!</v>
      </c>
      <c r="U149" s="21"/>
      <c r="V149" s="21">
        <f t="shared" si="273"/>
        <v>0</v>
      </c>
      <c r="W149" s="11">
        <f t="shared" si="219"/>
        <v>0</v>
      </c>
      <c r="X149" s="11">
        <f t="shared" si="220"/>
        <v>0</v>
      </c>
      <c r="Y149" s="11">
        <f t="shared" si="221"/>
        <v>0</v>
      </c>
      <c r="Z149" s="22">
        <f t="shared" si="222"/>
        <v>0</v>
      </c>
      <c r="AA149" s="23">
        <f t="shared" si="223"/>
        <v>0</v>
      </c>
      <c r="AB149" s="24">
        <f t="shared" si="224"/>
        <v>0</v>
      </c>
      <c r="AC149" s="23">
        <f t="shared" si="225"/>
        <v>0</v>
      </c>
      <c r="AD149" s="25" t="e">
        <f t="shared" si="226"/>
        <v>#DIV/0!</v>
      </c>
      <c r="AE149" s="25" t="e">
        <f t="shared" si="227"/>
        <v>#DIV/0!</v>
      </c>
      <c r="AF149" s="11">
        <f t="shared" si="228"/>
        <v>0</v>
      </c>
      <c r="AG149" s="65">
        <f t="shared" si="229"/>
        <v>0</v>
      </c>
      <c r="AH149" s="65">
        <f t="shared" si="230"/>
        <v>0</v>
      </c>
      <c r="AI149" s="26">
        <f t="shared" si="231"/>
        <v>0.9</v>
      </c>
      <c r="AJ149" s="26">
        <f t="shared" si="232"/>
        <v>0</v>
      </c>
      <c r="AK149" s="26">
        <f t="shared" si="233"/>
        <v>0</v>
      </c>
      <c r="AL149" s="26">
        <f t="shared" si="234"/>
        <v>0</v>
      </c>
      <c r="AM149" s="26">
        <f t="shared" si="235"/>
        <v>0</v>
      </c>
      <c r="AN149" s="27">
        <f t="shared" si="236"/>
        <v>0.9</v>
      </c>
      <c r="AO149" s="22">
        <f t="shared" si="237"/>
        <v>0</v>
      </c>
      <c r="AP149" s="22">
        <f t="shared" si="238"/>
        <v>0</v>
      </c>
      <c r="AQ149" s="22">
        <f t="shared" si="239"/>
        <v>0</v>
      </c>
      <c r="AR149" s="22">
        <f t="shared" si="240"/>
        <v>0</v>
      </c>
      <c r="AS149" s="22">
        <f t="shared" si="241"/>
        <v>0</v>
      </c>
      <c r="AT149" s="22">
        <f t="shared" si="242"/>
        <v>0</v>
      </c>
      <c r="AU149" s="22">
        <f t="shared" si="243"/>
        <v>-192</v>
      </c>
      <c r="AV149" s="11">
        <f t="shared" si="244"/>
        <v>0</v>
      </c>
      <c r="AW149" s="11">
        <f t="shared" si="245"/>
        <v>0</v>
      </c>
      <c r="AX149" s="11">
        <f t="shared" si="246"/>
        <v>0</v>
      </c>
      <c r="AY149" s="11">
        <f t="shared" si="247"/>
        <v>0</v>
      </c>
      <c r="AZ149" s="11">
        <f t="shared" si="248"/>
        <v>0</v>
      </c>
      <c r="BA149" s="11">
        <f t="shared" si="249"/>
        <v>0</v>
      </c>
      <c r="BB149" s="12">
        <f t="shared" si="250"/>
        <v>0</v>
      </c>
      <c r="BC149" s="11">
        <f t="shared" si="251"/>
        <v>0</v>
      </c>
      <c r="BD149" s="11">
        <f t="shared" si="252"/>
        <v>0</v>
      </c>
      <c r="BE149" s="11">
        <f t="shared" si="253"/>
        <v>0</v>
      </c>
      <c r="BF149" s="22">
        <f t="shared" si="254"/>
        <v>0</v>
      </c>
      <c r="BG149" s="22">
        <f t="shared" si="255"/>
        <v>0</v>
      </c>
      <c r="BH149" s="22">
        <f t="shared" si="256"/>
        <v>0</v>
      </c>
      <c r="BI149" s="22">
        <f t="shared" si="257"/>
        <v>0</v>
      </c>
      <c r="BJ149" s="22">
        <f t="shared" si="258"/>
        <v>0</v>
      </c>
      <c r="BK149" s="22">
        <f t="shared" si="259"/>
        <v>0</v>
      </c>
      <c r="BL149" s="22">
        <f t="shared" si="274"/>
        <v>0</v>
      </c>
      <c r="BM149" s="22">
        <f t="shared" si="203"/>
        <v>0</v>
      </c>
      <c r="BN149" s="22">
        <f t="shared" si="260"/>
        <v>0</v>
      </c>
      <c r="BO149" s="22">
        <f t="shared" si="261"/>
        <v>0</v>
      </c>
      <c r="BP149" s="22">
        <f t="shared" si="262"/>
        <v>0</v>
      </c>
      <c r="BQ149" s="22">
        <f t="shared" si="263"/>
        <v>0</v>
      </c>
      <c r="BR149" s="22">
        <f t="shared" si="264"/>
        <v>0</v>
      </c>
      <c r="BS149" s="66" t="e">
        <f>VLOOKUP(V149,'AMS Tabelle Pauschalsätze'!A139:L238,8,TRUE)</f>
        <v>#N/A</v>
      </c>
      <c r="BT149" s="66" t="e">
        <f>VLOOKUP(V149,'AMS Tabelle Pauschalsätze'!A139:L238,7,TRUE)</f>
        <v>#N/A</v>
      </c>
      <c r="BU149" s="73" t="e">
        <f t="shared" si="265"/>
        <v>#N/A</v>
      </c>
      <c r="BV149" s="73" t="e">
        <f t="shared" si="266"/>
        <v>#N/A</v>
      </c>
      <c r="BW149" s="73" t="e">
        <f>VLOOKUP(V149,'AMS Tabelle Pauschalsätze'!A139:L238,10,TRUE)</f>
        <v>#N/A</v>
      </c>
      <c r="BX149" s="11">
        <f t="shared" si="204"/>
        <v>0</v>
      </c>
      <c r="BY149" s="65" t="e">
        <f t="shared" si="205"/>
        <v>#DIV/0!</v>
      </c>
      <c r="BZ149" s="73" t="e">
        <f t="shared" si="267"/>
        <v>#N/A</v>
      </c>
      <c r="CA149" s="110" t="e">
        <f t="shared" si="206"/>
        <v>#N/A</v>
      </c>
      <c r="CB149" s="22"/>
      <c r="CC149" s="28" t="e">
        <f t="shared" si="207"/>
        <v>#DIV/0!</v>
      </c>
      <c r="CD149" s="28" t="e">
        <f t="shared" si="268"/>
        <v>#N/A</v>
      </c>
      <c r="CE149" s="28" t="e">
        <f t="shared" si="269"/>
        <v>#DIV/0!</v>
      </c>
      <c r="CF149" s="11"/>
      <c r="CG149" s="22" t="e">
        <f t="shared" si="270"/>
        <v>#N/A</v>
      </c>
      <c r="CH149" s="22" t="e">
        <f t="shared" si="271"/>
        <v>#N/A</v>
      </c>
      <c r="CI149" s="22" t="e">
        <f t="shared" si="272"/>
        <v>#N/A</v>
      </c>
    </row>
    <row r="150" spans="1:87" x14ac:dyDescent="0.25">
      <c r="A150" s="11">
        <v>137</v>
      </c>
      <c r="B150" s="37"/>
      <c r="C150" s="37"/>
      <c r="D150" s="38"/>
      <c r="E150" s="109"/>
      <c r="F150" s="109"/>
      <c r="G150" s="109"/>
      <c r="H150" s="131" t="e">
        <f t="shared" si="208"/>
        <v>#DIV/0!</v>
      </c>
      <c r="I150" s="20"/>
      <c r="J150" s="93">
        <f t="shared" si="209"/>
        <v>0</v>
      </c>
      <c r="K150" s="31" t="e">
        <f t="shared" si="210"/>
        <v>#N/A</v>
      </c>
      <c r="L150" s="101" t="e">
        <f t="shared" si="211"/>
        <v>#N/A</v>
      </c>
      <c r="M150" s="32" t="e">
        <f t="shared" si="212"/>
        <v>#N/A</v>
      </c>
      <c r="N150" s="31" t="e">
        <f t="shared" si="213"/>
        <v>#N/A</v>
      </c>
      <c r="O150" s="33"/>
      <c r="P150" s="31">
        <f t="shared" si="214"/>
        <v>0</v>
      </c>
      <c r="Q150" s="31">
        <f t="shared" si="215"/>
        <v>0</v>
      </c>
      <c r="R150" s="34" t="e">
        <f t="shared" si="216"/>
        <v>#DIV/0!</v>
      </c>
      <c r="S150" s="34" t="e">
        <f t="shared" si="217"/>
        <v>#N/A</v>
      </c>
      <c r="T150" s="31" t="e">
        <f t="shared" si="218"/>
        <v>#DIV/0!</v>
      </c>
      <c r="U150" s="21"/>
      <c r="V150" s="21">
        <f t="shared" si="273"/>
        <v>0</v>
      </c>
      <c r="W150" s="11">
        <f t="shared" si="219"/>
        <v>0</v>
      </c>
      <c r="X150" s="11">
        <f t="shared" si="220"/>
        <v>0</v>
      </c>
      <c r="Y150" s="11">
        <f t="shared" si="221"/>
        <v>0</v>
      </c>
      <c r="Z150" s="22">
        <f t="shared" si="222"/>
        <v>0</v>
      </c>
      <c r="AA150" s="23">
        <f t="shared" si="223"/>
        <v>0</v>
      </c>
      <c r="AB150" s="24">
        <f t="shared" si="224"/>
        <v>0</v>
      </c>
      <c r="AC150" s="23">
        <f t="shared" si="225"/>
        <v>0</v>
      </c>
      <c r="AD150" s="25" t="e">
        <f t="shared" si="226"/>
        <v>#DIV/0!</v>
      </c>
      <c r="AE150" s="25" t="e">
        <f t="shared" si="227"/>
        <v>#DIV/0!</v>
      </c>
      <c r="AF150" s="11">
        <f t="shared" si="228"/>
        <v>0</v>
      </c>
      <c r="AG150" s="65">
        <f t="shared" si="229"/>
        <v>0</v>
      </c>
      <c r="AH150" s="65">
        <f t="shared" si="230"/>
        <v>0</v>
      </c>
      <c r="AI150" s="26">
        <f t="shared" si="231"/>
        <v>0.9</v>
      </c>
      <c r="AJ150" s="26">
        <f t="shared" si="232"/>
        <v>0</v>
      </c>
      <c r="AK150" s="26">
        <f t="shared" si="233"/>
        <v>0</v>
      </c>
      <c r="AL150" s="26">
        <f t="shared" si="234"/>
        <v>0</v>
      </c>
      <c r="AM150" s="26">
        <f t="shared" si="235"/>
        <v>0</v>
      </c>
      <c r="AN150" s="27">
        <f t="shared" si="236"/>
        <v>0.9</v>
      </c>
      <c r="AO150" s="22">
        <f t="shared" si="237"/>
        <v>0</v>
      </c>
      <c r="AP150" s="22">
        <f t="shared" si="238"/>
        <v>0</v>
      </c>
      <c r="AQ150" s="22">
        <f t="shared" si="239"/>
        <v>0</v>
      </c>
      <c r="AR150" s="22">
        <f t="shared" si="240"/>
        <v>0</v>
      </c>
      <c r="AS150" s="22">
        <f t="shared" si="241"/>
        <v>0</v>
      </c>
      <c r="AT150" s="22">
        <f t="shared" si="242"/>
        <v>0</v>
      </c>
      <c r="AU150" s="22">
        <f t="shared" si="243"/>
        <v>-192</v>
      </c>
      <c r="AV150" s="11">
        <f t="shared" si="244"/>
        <v>0</v>
      </c>
      <c r="AW150" s="11">
        <f t="shared" si="245"/>
        <v>0</v>
      </c>
      <c r="AX150" s="11">
        <f t="shared" si="246"/>
        <v>0</v>
      </c>
      <c r="AY150" s="11">
        <f t="shared" si="247"/>
        <v>0</v>
      </c>
      <c r="AZ150" s="11">
        <f t="shared" si="248"/>
        <v>0</v>
      </c>
      <c r="BA150" s="11">
        <f t="shared" si="249"/>
        <v>0</v>
      </c>
      <c r="BB150" s="12">
        <f t="shared" si="250"/>
        <v>0</v>
      </c>
      <c r="BC150" s="11">
        <f t="shared" si="251"/>
        <v>0</v>
      </c>
      <c r="BD150" s="11">
        <f t="shared" si="252"/>
        <v>0</v>
      </c>
      <c r="BE150" s="11">
        <f t="shared" si="253"/>
        <v>0</v>
      </c>
      <c r="BF150" s="22">
        <f t="shared" si="254"/>
        <v>0</v>
      </c>
      <c r="BG150" s="22">
        <f t="shared" si="255"/>
        <v>0</v>
      </c>
      <c r="BH150" s="22">
        <f t="shared" si="256"/>
        <v>0</v>
      </c>
      <c r="BI150" s="22">
        <f t="shared" si="257"/>
        <v>0</v>
      </c>
      <c r="BJ150" s="22">
        <f t="shared" si="258"/>
        <v>0</v>
      </c>
      <c r="BK150" s="22">
        <f t="shared" si="259"/>
        <v>0</v>
      </c>
      <c r="BL150" s="22">
        <f t="shared" si="274"/>
        <v>0</v>
      </c>
      <c r="BM150" s="22">
        <f t="shared" si="203"/>
        <v>0</v>
      </c>
      <c r="BN150" s="22">
        <f t="shared" si="260"/>
        <v>0</v>
      </c>
      <c r="BO150" s="22">
        <f t="shared" si="261"/>
        <v>0</v>
      </c>
      <c r="BP150" s="22">
        <f t="shared" si="262"/>
        <v>0</v>
      </c>
      <c r="BQ150" s="22">
        <f t="shared" si="263"/>
        <v>0</v>
      </c>
      <c r="BR150" s="22">
        <f t="shared" si="264"/>
        <v>0</v>
      </c>
      <c r="BS150" s="66" t="e">
        <f>VLOOKUP(V150,'AMS Tabelle Pauschalsätze'!A140:L239,8,TRUE)</f>
        <v>#N/A</v>
      </c>
      <c r="BT150" s="66" t="e">
        <f>VLOOKUP(V150,'AMS Tabelle Pauschalsätze'!A140:L239,7,TRUE)</f>
        <v>#N/A</v>
      </c>
      <c r="BU150" s="73" t="e">
        <f t="shared" si="265"/>
        <v>#N/A</v>
      </c>
      <c r="BV150" s="73" t="e">
        <f t="shared" si="266"/>
        <v>#N/A</v>
      </c>
      <c r="BW150" s="73" t="e">
        <f>VLOOKUP(V150,'AMS Tabelle Pauschalsätze'!A140:L239,10,TRUE)</f>
        <v>#N/A</v>
      </c>
      <c r="BX150" s="11">
        <f t="shared" si="204"/>
        <v>0</v>
      </c>
      <c r="BY150" s="65" t="e">
        <f t="shared" si="205"/>
        <v>#DIV/0!</v>
      </c>
      <c r="BZ150" s="73" t="e">
        <f t="shared" si="267"/>
        <v>#N/A</v>
      </c>
      <c r="CA150" s="110" t="e">
        <f t="shared" si="206"/>
        <v>#N/A</v>
      </c>
      <c r="CB150" s="22"/>
      <c r="CC150" s="28" t="e">
        <f t="shared" si="207"/>
        <v>#DIV/0!</v>
      </c>
      <c r="CD150" s="28" t="e">
        <f t="shared" si="268"/>
        <v>#N/A</v>
      </c>
      <c r="CE150" s="28" t="e">
        <f t="shared" si="269"/>
        <v>#DIV/0!</v>
      </c>
      <c r="CF150" s="11"/>
      <c r="CG150" s="22" t="e">
        <f t="shared" si="270"/>
        <v>#N/A</v>
      </c>
      <c r="CH150" s="22" t="e">
        <f t="shared" si="271"/>
        <v>#N/A</v>
      </c>
      <c r="CI150" s="22" t="e">
        <f t="shared" si="272"/>
        <v>#N/A</v>
      </c>
    </row>
    <row r="151" spans="1:87" x14ac:dyDescent="0.25">
      <c r="A151" s="11">
        <v>138</v>
      </c>
      <c r="B151" s="37"/>
      <c r="C151" s="37"/>
      <c r="D151" s="38"/>
      <c r="E151" s="109"/>
      <c r="F151" s="109"/>
      <c r="G151" s="109"/>
      <c r="H151" s="131" t="e">
        <f t="shared" si="208"/>
        <v>#DIV/0!</v>
      </c>
      <c r="I151" s="20"/>
      <c r="J151" s="93">
        <f t="shared" si="209"/>
        <v>0</v>
      </c>
      <c r="K151" s="31" t="e">
        <f t="shared" si="210"/>
        <v>#N/A</v>
      </c>
      <c r="L151" s="101" t="e">
        <f t="shared" si="211"/>
        <v>#N/A</v>
      </c>
      <c r="M151" s="32" t="e">
        <f t="shared" si="212"/>
        <v>#N/A</v>
      </c>
      <c r="N151" s="31" t="e">
        <f t="shared" si="213"/>
        <v>#N/A</v>
      </c>
      <c r="O151" s="33"/>
      <c r="P151" s="31">
        <f t="shared" si="214"/>
        <v>0</v>
      </c>
      <c r="Q151" s="31">
        <f t="shared" si="215"/>
        <v>0</v>
      </c>
      <c r="R151" s="34" t="e">
        <f t="shared" si="216"/>
        <v>#DIV/0!</v>
      </c>
      <c r="S151" s="34" t="e">
        <f t="shared" si="217"/>
        <v>#N/A</v>
      </c>
      <c r="T151" s="31" t="e">
        <f t="shared" si="218"/>
        <v>#DIV/0!</v>
      </c>
      <c r="U151" s="21"/>
      <c r="V151" s="21">
        <f t="shared" si="273"/>
        <v>0</v>
      </c>
      <c r="W151" s="11">
        <f t="shared" si="219"/>
        <v>0</v>
      </c>
      <c r="X151" s="11">
        <f t="shared" si="220"/>
        <v>0</v>
      </c>
      <c r="Y151" s="11">
        <f t="shared" si="221"/>
        <v>0</v>
      </c>
      <c r="Z151" s="22">
        <f t="shared" si="222"/>
        <v>0</v>
      </c>
      <c r="AA151" s="23">
        <f t="shared" si="223"/>
        <v>0</v>
      </c>
      <c r="AB151" s="24">
        <f t="shared" si="224"/>
        <v>0</v>
      </c>
      <c r="AC151" s="23">
        <f t="shared" si="225"/>
        <v>0</v>
      </c>
      <c r="AD151" s="25" t="e">
        <f t="shared" si="226"/>
        <v>#DIV/0!</v>
      </c>
      <c r="AE151" s="25" t="e">
        <f t="shared" si="227"/>
        <v>#DIV/0!</v>
      </c>
      <c r="AF151" s="11">
        <f t="shared" si="228"/>
        <v>0</v>
      </c>
      <c r="AG151" s="65">
        <f t="shared" si="229"/>
        <v>0</v>
      </c>
      <c r="AH151" s="65">
        <f t="shared" si="230"/>
        <v>0</v>
      </c>
      <c r="AI151" s="26">
        <f t="shared" si="231"/>
        <v>0.9</v>
      </c>
      <c r="AJ151" s="26">
        <f t="shared" si="232"/>
        <v>0</v>
      </c>
      <c r="AK151" s="26">
        <f t="shared" si="233"/>
        <v>0</v>
      </c>
      <c r="AL151" s="26">
        <f t="shared" si="234"/>
        <v>0</v>
      </c>
      <c r="AM151" s="26">
        <f t="shared" si="235"/>
        <v>0</v>
      </c>
      <c r="AN151" s="27">
        <f t="shared" si="236"/>
        <v>0.9</v>
      </c>
      <c r="AO151" s="22">
        <f t="shared" si="237"/>
        <v>0</v>
      </c>
      <c r="AP151" s="22">
        <f t="shared" si="238"/>
        <v>0</v>
      </c>
      <c r="AQ151" s="22">
        <f t="shared" si="239"/>
        <v>0</v>
      </c>
      <c r="AR151" s="22">
        <f t="shared" si="240"/>
        <v>0</v>
      </c>
      <c r="AS151" s="22">
        <f t="shared" si="241"/>
        <v>0</v>
      </c>
      <c r="AT151" s="22">
        <f t="shared" si="242"/>
        <v>0</v>
      </c>
      <c r="AU151" s="22">
        <f t="shared" si="243"/>
        <v>-192</v>
      </c>
      <c r="AV151" s="11">
        <f t="shared" si="244"/>
        <v>0</v>
      </c>
      <c r="AW151" s="11">
        <f t="shared" si="245"/>
        <v>0</v>
      </c>
      <c r="AX151" s="11">
        <f t="shared" si="246"/>
        <v>0</v>
      </c>
      <c r="AY151" s="11">
        <f t="shared" si="247"/>
        <v>0</v>
      </c>
      <c r="AZ151" s="11">
        <f t="shared" si="248"/>
        <v>0</v>
      </c>
      <c r="BA151" s="11">
        <f t="shared" si="249"/>
        <v>0</v>
      </c>
      <c r="BB151" s="12">
        <f t="shared" si="250"/>
        <v>0</v>
      </c>
      <c r="BC151" s="11">
        <f t="shared" si="251"/>
        <v>0</v>
      </c>
      <c r="BD151" s="11">
        <f t="shared" si="252"/>
        <v>0</v>
      </c>
      <c r="BE151" s="11">
        <f t="shared" si="253"/>
        <v>0</v>
      </c>
      <c r="BF151" s="22">
        <f t="shared" si="254"/>
        <v>0</v>
      </c>
      <c r="BG151" s="22">
        <f t="shared" si="255"/>
        <v>0</v>
      </c>
      <c r="BH151" s="22">
        <f t="shared" si="256"/>
        <v>0</v>
      </c>
      <c r="BI151" s="22">
        <f t="shared" si="257"/>
        <v>0</v>
      </c>
      <c r="BJ151" s="22">
        <f t="shared" si="258"/>
        <v>0</v>
      </c>
      <c r="BK151" s="22">
        <f t="shared" si="259"/>
        <v>0</v>
      </c>
      <c r="BL151" s="22">
        <f t="shared" si="274"/>
        <v>0</v>
      </c>
      <c r="BM151" s="22">
        <f t="shared" si="203"/>
        <v>0</v>
      </c>
      <c r="BN151" s="22">
        <f t="shared" si="260"/>
        <v>0</v>
      </c>
      <c r="BO151" s="22">
        <f t="shared" si="261"/>
        <v>0</v>
      </c>
      <c r="BP151" s="22">
        <f t="shared" si="262"/>
        <v>0</v>
      </c>
      <c r="BQ151" s="22">
        <f t="shared" si="263"/>
        <v>0</v>
      </c>
      <c r="BR151" s="22">
        <f t="shared" si="264"/>
        <v>0</v>
      </c>
      <c r="BS151" s="66" t="e">
        <f>VLOOKUP(V151,'AMS Tabelle Pauschalsätze'!A141:L240,8,TRUE)</f>
        <v>#N/A</v>
      </c>
      <c r="BT151" s="66" t="e">
        <f>VLOOKUP(V151,'AMS Tabelle Pauschalsätze'!A141:L240,7,TRUE)</f>
        <v>#N/A</v>
      </c>
      <c r="BU151" s="73" t="e">
        <f t="shared" si="265"/>
        <v>#N/A</v>
      </c>
      <c r="BV151" s="73" t="e">
        <f t="shared" si="266"/>
        <v>#N/A</v>
      </c>
      <c r="BW151" s="73" t="e">
        <f>VLOOKUP(V151,'AMS Tabelle Pauschalsätze'!A141:L240,10,TRUE)</f>
        <v>#N/A</v>
      </c>
      <c r="BX151" s="11">
        <f t="shared" si="204"/>
        <v>0</v>
      </c>
      <c r="BY151" s="65" t="e">
        <f t="shared" si="205"/>
        <v>#DIV/0!</v>
      </c>
      <c r="BZ151" s="73" t="e">
        <f t="shared" si="267"/>
        <v>#N/A</v>
      </c>
      <c r="CA151" s="110" t="e">
        <f t="shared" si="206"/>
        <v>#N/A</v>
      </c>
      <c r="CB151" s="22"/>
      <c r="CC151" s="28" t="e">
        <f t="shared" si="207"/>
        <v>#DIV/0!</v>
      </c>
      <c r="CD151" s="28" t="e">
        <f t="shared" si="268"/>
        <v>#N/A</v>
      </c>
      <c r="CE151" s="28" t="e">
        <f t="shared" si="269"/>
        <v>#DIV/0!</v>
      </c>
      <c r="CF151" s="11"/>
      <c r="CG151" s="22" t="e">
        <f t="shared" si="270"/>
        <v>#N/A</v>
      </c>
      <c r="CH151" s="22" t="e">
        <f t="shared" si="271"/>
        <v>#N/A</v>
      </c>
      <c r="CI151" s="22" t="e">
        <f t="shared" si="272"/>
        <v>#N/A</v>
      </c>
    </row>
    <row r="152" spans="1:87" x14ac:dyDescent="0.25">
      <c r="A152" s="11">
        <v>139</v>
      </c>
      <c r="B152" s="37"/>
      <c r="C152" s="37"/>
      <c r="D152" s="38"/>
      <c r="E152" s="109"/>
      <c r="F152" s="109"/>
      <c r="G152" s="109"/>
      <c r="H152" s="131" t="e">
        <f t="shared" si="208"/>
        <v>#DIV/0!</v>
      </c>
      <c r="I152" s="20"/>
      <c r="J152" s="93">
        <f t="shared" si="209"/>
        <v>0</v>
      </c>
      <c r="K152" s="31" t="e">
        <f t="shared" si="210"/>
        <v>#N/A</v>
      </c>
      <c r="L152" s="101" t="e">
        <f t="shared" si="211"/>
        <v>#N/A</v>
      </c>
      <c r="M152" s="32" t="e">
        <f t="shared" si="212"/>
        <v>#N/A</v>
      </c>
      <c r="N152" s="31" t="e">
        <f t="shared" si="213"/>
        <v>#N/A</v>
      </c>
      <c r="O152" s="33"/>
      <c r="P152" s="31">
        <f t="shared" si="214"/>
        <v>0</v>
      </c>
      <c r="Q152" s="31">
        <f t="shared" si="215"/>
        <v>0</v>
      </c>
      <c r="R152" s="34" t="e">
        <f t="shared" si="216"/>
        <v>#DIV/0!</v>
      </c>
      <c r="S152" s="34" t="e">
        <f t="shared" si="217"/>
        <v>#N/A</v>
      </c>
      <c r="T152" s="31" t="e">
        <f t="shared" si="218"/>
        <v>#DIV/0!</v>
      </c>
      <c r="U152" s="21"/>
      <c r="V152" s="21">
        <f t="shared" si="273"/>
        <v>0</v>
      </c>
      <c r="W152" s="11">
        <f t="shared" si="219"/>
        <v>0</v>
      </c>
      <c r="X152" s="11">
        <f t="shared" si="220"/>
        <v>0</v>
      </c>
      <c r="Y152" s="11">
        <f t="shared" si="221"/>
        <v>0</v>
      </c>
      <c r="Z152" s="22">
        <f t="shared" si="222"/>
        <v>0</v>
      </c>
      <c r="AA152" s="23">
        <f t="shared" si="223"/>
        <v>0</v>
      </c>
      <c r="AB152" s="24">
        <f t="shared" si="224"/>
        <v>0</v>
      </c>
      <c r="AC152" s="23">
        <f t="shared" si="225"/>
        <v>0</v>
      </c>
      <c r="AD152" s="25" t="e">
        <f t="shared" si="226"/>
        <v>#DIV/0!</v>
      </c>
      <c r="AE152" s="25" t="e">
        <f t="shared" si="227"/>
        <v>#DIV/0!</v>
      </c>
      <c r="AF152" s="11">
        <f t="shared" si="228"/>
        <v>0</v>
      </c>
      <c r="AG152" s="65">
        <f t="shared" si="229"/>
        <v>0</v>
      </c>
      <c r="AH152" s="65">
        <f t="shared" si="230"/>
        <v>0</v>
      </c>
      <c r="AI152" s="26">
        <f t="shared" si="231"/>
        <v>0.9</v>
      </c>
      <c r="AJ152" s="26">
        <f t="shared" si="232"/>
        <v>0</v>
      </c>
      <c r="AK152" s="26">
        <f t="shared" si="233"/>
        <v>0</v>
      </c>
      <c r="AL152" s="26">
        <f t="shared" si="234"/>
        <v>0</v>
      </c>
      <c r="AM152" s="26">
        <f t="shared" si="235"/>
        <v>0</v>
      </c>
      <c r="AN152" s="27">
        <f t="shared" si="236"/>
        <v>0.9</v>
      </c>
      <c r="AO152" s="22">
        <f t="shared" si="237"/>
        <v>0</v>
      </c>
      <c r="AP152" s="22">
        <f t="shared" si="238"/>
        <v>0</v>
      </c>
      <c r="AQ152" s="22">
        <f t="shared" si="239"/>
        <v>0</v>
      </c>
      <c r="AR152" s="22">
        <f t="shared" si="240"/>
        <v>0</v>
      </c>
      <c r="AS152" s="22">
        <f t="shared" si="241"/>
        <v>0</v>
      </c>
      <c r="AT152" s="22">
        <f t="shared" si="242"/>
        <v>0</v>
      </c>
      <c r="AU152" s="22">
        <f t="shared" si="243"/>
        <v>-192</v>
      </c>
      <c r="AV152" s="11">
        <f t="shared" si="244"/>
        <v>0</v>
      </c>
      <c r="AW152" s="11">
        <f t="shared" si="245"/>
        <v>0</v>
      </c>
      <c r="AX152" s="11">
        <f t="shared" si="246"/>
        <v>0</v>
      </c>
      <c r="AY152" s="11">
        <f t="shared" si="247"/>
        <v>0</v>
      </c>
      <c r="AZ152" s="11">
        <f t="shared" si="248"/>
        <v>0</v>
      </c>
      <c r="BA152" s="11">
        <f t="shared" si="249"/>
        <v>0</v>
      </c>
      <c r="BB152" s="12">
        <f t="shared" si="250"/>
        <v>0</v>
      </c>
      <c r="BC152" s="11">
        <f t="shared" si="251"/>
        <v>0</v>
      </c>
      <c r="BD152" s="11">
        <f t="shared" si="252"/>
        <v>0</v>
      </c>
      <c r="BE152" s="11">
        <f t="shared" si="253"/>
        <v>0</v>
      </c>
      <c r="BF152" s="22">
        <f t="shared" si="254"/>
        <v>0</v>
      </c>
      <c r="BG152" s="22">
        <f t="shared" si="255"/>
        <v>0</v>
      </c>
      <c r="BH152" s="22">
        <f t="shared" si="256"/>
        <v>0</v>
      </c>
      <c r="BI152" s="22">
        <f t="shared" si="257"/>
        <v>0</v>
      </c>
      <c r="BJ152" s="22">
        <f t="shared" si="258"/>
        <v>0</v>
      </c>
      <c r="BK152" s="22">
        <f t="shared" si="259"/>
        <v>0</v>
      </c>
      <c r="BL152" s="22">
        <f t="shared" si="274"/>
        <v>0</v>
      </c>
      <c r="BM152" s="22">
        <f t="shared" si="203"/>
        <v>0</v>
      </c>
      <c r="BN152" s="22">
        <f t="shared" si="260"/>
        <v>0</v>
      </c>
      <c r="BO152" s="22">
        <f t="shared" si="261"/>
        <v>0</v>
      </c>
      <c r="BP152" s="22">
        <f t="shared" si="262"/>
        <v>0</v>
      </c>
      <c r="BQ152" s="22">
        <f t="shared" si="263"/>
        <v>0</v>
      </c>
      <c r="BR152" s="22">
        <f t="shared" si="264"/>
        <v>0</v>
      </c>
      <c r="BS152" s="66" t="e">
        <f>VLOOKUP(V152,'AMS Tabelle Pauschalsätze'!A142:L241,8,TRUE)</f>
        <v>#N/A</v>
      </c>
      <c r="BT152" s="66" t="e">
        <f>VLOOKUP(V152,'AMS Tabelle Pauschalsätze'!A142:L241,7,TRUE)</f>
        <v>#N/A</v>
      </c>
      <c r="BU152" s="73" t="e">
        <f t="shared" si="265"/>
        <v>#N/A</v>
      </c>
      <c r="BV152" s="73" t="e">
        <f t="shared" si="266"/>
        <v>#N/A</v>
      </c>
      <c r="BW152" s="73" t="e">
        <f>VLOOKUP(V152,'AMS Tabelle Pauschalsätze'!A142:L241,10,TRUE)</f>
        <v>#N/A</v>
      </c>
      <c r="BX152" s="11">
        <f t="shared" si="204"/>
        <v>0</v>
      </c>
      <c r="BY152" s="65" t="e">
        <f t="shared" si="205"/>
        <v>#DIV/0!</v>
      </c>
      <c r="BZ152" s="73" t="e">
        <f t="shared" si="267"/>
        <v>#N/A</v>
      </c>
      <c r="CA152" s="110" t="e">
        <f t="shared" si="206"/>
        <v>#N/A</v>
      </c>
      <c r="CB152" s="22"/>
      <c r="CC152" s="28" t="e">
        <f t="shared" si="207"/>
        <v>#DIV/0!</v>
      </c>
      <c r="CD152" s="28" t="e">
        <f t="shared" si="268"/>
        <v>#N/A</v>
      </c>
      <c r="CE152" s="28" t="e">
        <f t="shared" si="269"/>
        <v>#DIV/0!</v>
      </c>
      <c r="CF152" s="11"/>
      <c r="CG152" s="22" t="e">
        <f t="shared" si="270"/>
        <v>#N/A</v>
      </c>
      <c r="CH152" s="22" t="e">
        <f t="shared" si="271"/>
        <v>#N/A</v>
      </c>
      <c r="CI152" s="22" t="e">
        <f t="shared" si="272"/>
        <v>#N/A</v>
      </c>
    </row>
    <row r="153" spans="1:87" x14ac:dyDescent="0.25">
      <c r="A153" s="11">
        <v>140</v>
      </c>
      <c r="B153" s="37"/>
      <c r="C153" s="37"/>
      <c r="D153" s="38"/>
      <c r="E153" s="109"/>
      <c r="F153" s="109"/>
      <c r="G153" s="109"/>
      <c r="H153" s="131" t="e">
        <f t="shared" si="208"/>
        <v>#DIV/0!</v>
      </c>
      <c r="I153" s="20"/>
      <c r="J153" s="93">
        <f t="shared" si="209"/>
        <v>0</v>
      </c>
      <c r="K153" s="31" t="e">
        <f t="shared" si="210"/>
        <v>#N/A</v>
      </c>
      <c r="L153" s="101" t="e">
        <f t="shared" si="211"/>
        <v>#N/A</v>
      </c>
      <c r="M153" s="32" t="e">
        <f t="shared" si="212"/>
        <v>#N/A</v>
      </c>
      <c r="N153" s="31" t="e">
        <f t="shared" si="213"/>
        <v>#N/A</v>
      </c>
      <c r="O153" s="33"/>
      <c r="P153" s="31">
        <f t="shared" si="214"/>
        <v>0</v>
      </c>
      <c r="Q153" s="31">
        <f t="shared" si="215"/>
        <v>0</v>
      </c>
      <c r="R153" s="34" t="e">
        <f t="shared" si="216"/>
        <v>#DIV/0!</v>
      </c>
      <c r="S153" s="34" t="e">
        <f t="shared" si="217"/>
        <v>#N/A</v>
      </c>
      <c r="T153" s="31" t="e">
        <f t="shared" si="218"/>
        <v>#DIV/0!</v>
      </c>
      <c r="U153" s="21"/>
      <c r="V153" s="21">
        <f t="shared" si="273"/>
        <v>0</v>
      </c>
      <c r="W153" s="11">
        <f t="shared" si="219"/>
        <v>0</v>
      </c>
      <c r="X153" s="11">
        <f t="shared" si="220"/>
        <v>0</v>
      </c>
      <c r="Y153" s="11">
        <f t="shared" si="221"/>
        <v>0</v>
      </c>
      <c r="Z153" s="22">
        <f t="shared" si="222"/>
        <v>0</v>
      </c>
      <c r="AA153" s="23">
        <f t="shared" si="223"/>
        <v>0</v>
      </c>
      <c r="AB153" s="24">
        <f t="shared" si="224"/>
        <v>0</v>
      </c>
      <c r="AC153" s="23">
        <f t="shared" si="225"/>
        <v>0</v>
      </c>
      <c r="AD153" s="25" t="e">
        <f t="shared" si="226"/>
        <v>#DIV/0!</v>
      </c>
      <c r="AE153" s="25" t="e">
        <f t="shared" si="227"/>
        <v>#DIV/0!</v>
      </c>
      <c r="AF153" s="11">
        <f t="shared" si="228"/>
        <v>0</v>
      </c>
      <c r="AG153" s="65">
        <f t="shared" si="229"/>
        <v>0</v>
      </c>
      <c r="AH153" s="65">
        <f t="shared" si="230"/>
        <v>0</v>
      </c>
      <c r="AI153" s="26">
        <f t="shared" si="231"/>
        <v>0.9</v>
      </c>
      <c r="AJ153" s="26">
        <f t="shared" si="232"/>
        <v>0</v>
      </c>
      <c r="AK153" s="26">
        <f t="shared" si="233"/>
        <v>0</v>
      </c>
      <c r="AL153" s="26">
        <f t="shared" si="234"/>
        <v>0</v>
      </c>
      <c r="AM153" s="26">
        <f t="shared" si="235"/>
        <v>0</v>
      </c>
      <c r="AN153" s="27">
        <f t="shared" si="236"/>
        <v>0.9</v>
      </c>
      <c r="AO153" s="22">
        <f t="shared" si="237"/>
        <v>0</v>
      </c>
      <c r="AP153" s="22">
        <f t="shared" si="238"/>
        <v>0</v>
      </c>
      <c r="AQ153" s="22">
        <f t="shared" si="239"/>
        <v>0</v>
      </c>
      <c r="AR153" s="22">
        <f t="shared" si="240"/>
        <v>0</v>
      </c>
      <c r="AS153" s="22">
        <f t="shared" si="241"/>
        <v>0</v>
      </c>
      <c r="AT153" s="22">
        <f t="shared" si="242"/>
        <v>0</v>
      </c>
      <c r="AU153" s="22">
        <f t="shared" si="243"/>
        <v>-192</v>
      </c>
      <c r="AV153" s="11">
        <f t="shared" si="244"/>
        <v>0</v>
      </c>
      <c r="AW153" s="11">
        <f t="shared" si="245"/>
        <v>0</v>
      </c>
      <c r="AX153" s="11">
        <f t="shared" si="246"/>
        <v>0</v>
      </c>
      <c r="AY153" s="11">
        <f t="shared" si="247"/>
        <v>0</v>
      </c>
      <c r="AZ153" s="11">
        <f t="shared" si="248"/>
        <v>0</v>
      </c>
      <c r="BA153" s="11">
        <f t="shared" si="249"/>
        <v>0</v>
      </c>
      <c r="BB153" s="12">
        <f t="shared" si="250"/>
        <v>0</v>
      </c>
      <c r="BC153" s="11">
        <f t="shared" si="251"/>
        <v>0</v>
      </c>
      <c r="BD153" s="11">
        <f t="shared" si="252"/>
        <v>0</v>
      </c>
      <c r="BE153" s="11">
        <f t="shared" si="253"/>
        <v>0</v>
      </c>
      <c r="BF153" s="22">
        <f t="shared" si="254"/>
        <v>0</v>
      </c>
      <c r="BG153" s="22">
        <f t="shared" si="255"/>
        <v>0</v>
      </c>
      <c r="BH153" s="22">
        <f t="shared" si="256"/>
        <v>0</v>
      </c>
      <c r="BI153" s="22">
        <f t="shared" si="257"/>
        <v>0</v>
      </c>
      <c r="BJ153" s="22">
        <f t="shared" si="258"/>
        <v>0</v>
      </c>
      <c r="BK153" s="22">
        <f t="shared" si="259"/>
        <v>0</v>
      </c>
      <c r="BL153" s="22">
        <f t="shared" si="274"/>
        <v>0</v>
      </c>
      <c r="BM153" s="22">
        <f t="shared" si="203"/>
        <v>0</v>
      </c>
      <c r="BN153" s="22">
        <f t="shared" si="260"/>
        <v>0</v>
      </c>
      <c r="BO153" s="22">
        <f t="shared" si="261"/>
        <v>0</v>
      </c>
      <c r="BP153" s="22">
        <f t="shared" si="262"/>
        <v>0</v>
      </c>
      <c r="BQ153" s="22">
        <f t="shared" si="263"/>
        <v>0</v>
      </c>
      <c r="BR153" s="22">
        <f t="shared" si="264"/>
        <v>0</v>
      </c>
      <c r="BS153" s="66" t="e">
        <f>VLOOKUP(V153,'AMS Tabelle Pauschalsätze'!A143:L242,8,TRUE)</f>
        <v>#N/A</v>
      </c>
      <c r="BT153" s="66" t="e">
        <f>VLOOKUP(V153,'AMS Tabelle Pauschalsätze'!A143:L242,7,TRUE)</f>
        <v>#N/A</v>
      </c>
      <c r="BU153" s="73" t="e">
        <f t="shared" si="265"/>
        <v>#N/A</v>
      </c>
      <c r="BV153" s="73" t="e">
        <f t="shared" si="266"/>
        <v>#N/A</v>
      </c>
      <c r="BW153" s="73" t="e">
        <f>VLOOKUP(V153,'AMS Tabelle Pauschalsätze'!A143:L242,10,TRUE)</f>
        <v>#N/A</v>
      </c>
      <c r="BX153" s="11">
        <f t="shared" si="204"/>
        <v>0</v>
      </c>
      <c r="BY153" s="65" t="e">
        <f t="shared" si="205"/>
        <v>#DIV/0!</v>
      </c>
      <c r="BZ153" s="73" t="e">
        <f t="shared" si="267"/>
        <v>#N/A</v>
      </c>
      <c r="CA153" s="110" t="e">
        <f t="shared" si="206"/>
        <v>#N/A</v>
      </c>
      <c r="CB153" s="22"/>
      <c r="CC153" s="28" t="e">
        <f t="shared" si="207"/>
        <v>#DIV/0!</v>
      </c>
      <c r="CD153" s="28" t="e">
        <f t="shared" si="268"/>
        <v>#N/A</v>
      </c>
      <c r="CE153" s="28" t="e">
        <f t="shared" si="269"/>
        <v>#DIV/0!</v>
      </c>
      <c r="CF153" s="11"/>
      <c r="CG153" s="22" t="e">
        <f t="shared" si="270"/>
        <v>#N/A</v>
      </c>
      <c r="CH153" s="22" t="e">
        <f t="shared" si="271"/>
        <v>#N/A</v>
      </c>
      <c r="CI153" s="22" t="e">
        <f t="shared" si="272"/>
        <v>#N/A</v>
      </c>
    </row>
    <row r="154" spans="1:87" x14ac:dyDescent="0.25">
      <c r="A154" s="11">
        <v>141</v>
      </c>
      <c r="B154" s="37"/>
      <c r="C154" s="37"/>
      <c r="D154" s="38"/>
      <c r="E154" s="109"/>
      <c r="F154" s="109"/>
      <c r="G154" s="109"/>
      <c r="H154" s="131" t="e">
        <f t="shared" si="208"/>
        <v>#DIV/0!</v>
      </c>
      <c r="I154" s="20"/>
      <c r="J154" s="93">
        <f t="shared" si="209"/>
        <v>0</v>
      </c>
      <c r="K154" s="31" t="e">
        <f t="shared" si="210"/>
        <v>#N/A</v>
      </c>
      <c r="L154" s="101" t="e">
        <f t="shared" si="211"/>
        <v>#N/A</v>
      </c>
      <c r="M154" s="32" t="e">
        <f t="shared" si="212"/>
        <v>#N/A</v>
      </c>
      <c r="N154" s="31" t="e">
        <f t="shared" si="213"/>
        <v>#N/A</v>
      </c>
      <c r="O154" s="33"/>
      <c r="P154" s="31">
        <f t="shared" si="214"/>
        <v>0</v>
      </c>
      <c r="Q154" s="31">
        <f t="shared" si="215"/>
        <v>0</v>
      </c>
      <c r="R154" s="34" t="e">
        <f t="shared" si="216"/>
        <v>#DIV/0!</v>
      </c>
      <c r="S154" s="34" t="e">
        <f t="shared" si="217"/>
        <v>#N/A</v>
      </c>
      <c r="T154" s="31" t="e">
        <f t="shared" si="218"/>
        <v>#DIV/0!</v>
      </c>
      <c r="U154" s="21"/>
      <c r="V154" s="21">
        <f t="shared" si="273"/>
        <v>0</v>
      </c>
      <c r="W154" s="11">
        <f t="shared" si="219"/>
        <v>0</v>
      </c>
      <c r="X154" s="11">
        <f t="shared" si="220"/>
        <v>0</v>
      </c>
      <c r="Y154" s="11">
        <f t="shared" si="221"/>
        <v>0</v>
      </c>
      <c r="Z154" s="22">
        <f t="shared" si="222"/>
        <v>0</v>
      </c>
      <c r="AA154" s="23">
        <f t="shared" si="223"/>
        <v>0</v>
      </c>
      <c r="AB154" s="24">
        <f t="shared" si="224"/>
        <v>0</v>
      </c>
      <c r="AC154" s="23">
        <f t="shared" si="225"/>
        <v>0</v>
      </c>
      <c r="AD154" s="25" t="e">
        <f t="shared" si="226"/>
        <v>#DIV/0!</v>
      </c>
      <c r="AE154" s="25" t="e">
        <f t="shared" si="227"/>
        <v>#DIV/0!</v>
      </c>
      <c r="AF154" s="11">
        <f t="shared" si="228"/>
        <v>0</v>
      </c>
      <c r="AG154" s="65">
        <f t="shared" si="229"/>
        <v>0</v>
      </c>
      <c r="AH154" s="65">
        <f t="shared" si="230"/>
        <v>0</v>
      </c>
      <c r="AI154" s="26">
        <f t="shared" si="231"/>
        <v>0.9</v>
      </c>
      <c r="AJ154" s="26">
        <f t="shared" si="232"/>
        <v>0</v>
      </c>
      <c r="AK154" s="26">
        <f t="shared" si="233"/>
        <v>0</v>
      </c>
      <c r="AL154" s="26">
        <f t="shared" si="234"/>
        <v>0</v>
      </c>
      <c r="AM154" s="26">
        <f t="shared" si="235"/>
        <v>0</v>
      </c>
      <c r="AN154" s="27">
        <f t="shared" si="236"/>
        <v>0.9</v>
      </c>
      <c r="AO154" s="22">
        <f t="shared" si="237"/>
        <v>0</v>
      </c>
      <c r="AP154" s="22">
        <f t="shared" si="238"/>
        <v>0</v>
      </c>
      <c r="AQ154" s="22">
        <f t="shared" si="239"/>
        <v>0</v>
      </c>
      <c r="AR154" s="22">
        <f t="shared" si="240"/>
        <v>0</v>
      </c>
      <c r="AS154" s="22">
        <f t="shared" si="241"/>
        <v>0</v>
      </c>
      <c r="AT154" s="22">
        <f t="shared" si="242"/>
        <v>0</v>
      </c>
      <c r="AU154" s="22">
        <f t="shared" si="243"/>
        <v>-192</v>
      </c>
      <c r="AV154" s="11">
        <f t="shared" si="244"/>
        <v>0</v>
      </c>
      <c r="AW154" s="11">
        <f t="shared" si="245"/>
        <v>0</v>
      </c>
      <c r="AX154" s="11">
        <f t="shared" si="246"/>
        <v>0</v>
      </c>
      <c r="AY154" s="11">
        <f t="shared" si="247"/>
        <v>0</v>
      </c>
      <c r="AZ154" s="11">
        <f t="shared" si="248"/>
        <v>0</v>
      </c>
      <c r="BA154" s="11">
        <f t="shared" si="249"/>
        <v>0</v>
      </c>
      <c r="BB154" s="12">
        <f t="shared" si="250"/>
        <v>0</v>
      </c>
      <c r="BC154" s="11">
        <f t="shared" si="251"/>
        <v>0</v>
      </c>
      <c r="BD154" s="11">
        <f t="shared" si="252"/>
        <v>0</v>
      </c>
      <c r="BE154" s="11">
        <f t="shared" si="253"/>
        <v>0</v>
      </c>
      <c r="BF154" s="22">
        <f t="shared" si="254"/>
        <v>0</v>
      </c>
      <c r="BG154" s="22">
        <f t="shared" si="255"/>
        <v>0</v>
      </c>
      <c r="BH154" s="22">
        <f t="shared" si="256"/>
        <v>0</v>
      </c>
      <c r="BI154" s="22">
        <f t="shared" si="257"/>
        <v>0</v>
      </c>
      <c r="BJ154" s="22">
        <f t="shared" si="258"/>
        <v>0</v>
      </c>
      <c r="BK154" s="22">
        <f t="shared" si="259"/>
        <v>0</v>
      </c>
      <c r="BL154" s="22">
        <f t="shared" si="274"/>
        <v>0</v>
      </c>
      <c r="BM154" s="22">
        <f t="shared" si="203"/>
        <v>0</v>
      </c>
      <c r="BN154" s="22">
        <f t="shared" si="260"/>
        <v>0</v>
      </c>
      <c r="BO154" s="22">
        <f t="shared" si="261"/>
        <v>0</v>
      </c>
      <c r="BP154" s="22">
        <f t="shared" si="262"/>
        <v>0</v>
      </c>
      <c r="BQ154" s="22">
        <f t="shared" si="263"/>
        <v>0</v>
      </c>
      <c r="BR154" s="22">
        <f t="shared" si="264"/>
        <v>0</v>
      </c>
      <c r="BS154" s="66" t="e">
        <f>VLOOKUP(V154,'AMS Tabelle Pauschalsätze'!A144:L243,8,TRUE)</f>
        <v>#N/A</v>
      </c>
      <c r="BT154" s="66" t="e">
        <f>VLOOKUP(V154,'AMS Tabelle Pauschalsätze'!A144:L243,7,TRUE)</f>
        <v>#N/A</v>
      </c>
      <c r="BU154" s="73" t="e">
        <f t="shared" si="265"/>
        <v>#N/A</v>
      </c>
      <c r="BV154" s="73" t="e">
        <f t="shared" si="266"/>
        <v>#N/A</v>
      </c>
      <c r="BW154" s="73" t="e">
        <f>VLOOKUP(V154,'AMS Tabelle Pauschalsätze'!A144:L243,10,TRUE)</f>
        <v>#N/A</v>
      </c>
      <c r="BX154" s="11">
        <f t="shared" si="204"/>
        <v>0</v>
      </c>
      <c r="BY154" s="65" t="e">
        <f t="shared" si="205"/>
        <v>#DIV/0!</v>
      </c>
      <c r="BZ154" s="73" t="e">
        <f t="shared" si="267"/>
        <v>#N/A</v>
      </c>
      <c r="CA154" s="110" t="e">
        <f t="shared" si="206"/>
        <v>#N/A</v>
      </c>
      <c r="CB154" s="22"/>
      <c r="CC154" s="28" t="e">
        <f t="shared" si="207"/>
        <v>#DIV/0!</v>
      </c>
      <c r="CD154" s="28" t="e">
        <f t="shared" si="268"/>
        <v>#N/A</v>
      </c>
      <c r="CE154" s="28" t="e">
        <f t="shared" si="269"/>
        <v>#DIV/0!</v>
      </c>
      <c r="CF154" s="11"/>
      <c r="CG154" s="22" t="e">
        <f t="shared" si="270"/>
        <v>#N/A</v>
      </c>
      <c r="CH154" s="22" t="e">
        <f t="shared" si="271"/>
        <v>#N/A</v>
      </c>
      <c r="CI154" s="22" t="e">
        <f t="shared" si="272"/>
        <v>#N/A</v>
      </c>
    </row>
    <row r="155" spans="1:87" x14ac:dyDescent="0.25">
      <c r="A155" s="11">
        <v>142</v>
      </c>
      <c r="B155" s="37"/>
      <c r="C155" s="37"/>
      <c r="D155" s="38"/>
      <c r="E155" s="109"/>
      <c r="F155" s="109"/>
      <c r="G155" s="109"/>
      <c r="H155" s="131" t="e">
        <f t="shared" si="208"/>
        <v>#DIV/0!</v>
      </c>
      <c r="I155" s="20"/>
      <c r="J155" s="93">
        <f t="shared" si="209"/>
        <v>0</v>
      </c>
      <c r="K155" s="31" t="e">
        <f t="shared" si="210"/>
        <v>#N/A</v>
      </c>
      <c r="L155" s="101" t="e">
        <f t="shared" si="211"/>
        <v>#N/A</v>
      </c>
      <c r="M155" s="32" t="e">
        <f t="shared" si="212"/>
        <v>#N/A</v>
      </c>
      <c r="N155" s="31" t="e">
        <f t="shared" si="213"/>
        <v>#N/A</v>
      </c>
      <c r="O155" s="33"/>
      <c r="P155" s="31">
        <f t="shared" si="214"/>
        <v>0</v>
      </c>
      <c r="Q155" s="31">
        <f t="shared" si="215"/>
        <v>0</v>
      </c>
      <c r="R155" s="34" t="e">
        <f t="shared" si="216"/>
        <v>#DIV/0!</v>
      </c>
      <c r="S155" s="34" t="e">
        <f t="shared" si="217"/>
        <v>#N/A</v>
      </c>
      <c r="T155" s="31" t="e">
        <f t="shared" si="218"/>
        <v>#DIV/0!</v>
      </c>
      <c r="U155" s="21"/>
      <c r="V155" s="21">
        <f t="shared" si="273"/>
        <v>0</v>
      </c>
      <c r="W155" s="11">
        <f t="shared" si="219"/>
        <v>0</v>
      </c>
      <c r="X155" s="11">
        <f t="shared" si="220"/>
        <v>0</v>
      </c>
      <c r="Y155" s="11">
        <f t="shared" si="221"/>
        <v>0</v>
      </c>
      <c r="Z155" s="22">
        <f t="shared" si="222"/>
        <v>0</v>
      </c>
      <c r="AA155" s="23">
        <f t="shared" si="223"/>
        <v>0</v>
      </c>
      <c r="AB155" s="24">
        <f t="shared" si="224"/>
        <v>0</v>
      </c>
      <c r="AC155" s="23">
        <f t="shared" si="225"/>
        <v>0</v>
      </c>
      <c r="AD155" s="25" t="e">
        <f t="shared" si="226"/>
        <v>#DIV/0!</v>
      </c>
      <c r="AE155" s="25" t="e">
        <f t="shared" si="227"/>
        <v>#DIV/0!</v>
      </c>
      <c r="AF155" s="11">
        <f t="shared" si="228"/>
        <v>0</v>
      </c>
      <c r="AG155" s="65">
        <f t="shared" si="229"/>
        <v>0</v>
      </c>
      <c r="AH155" s="65">
        <f t="shared" si="230"/>
        <v>0</v>
      </c>
      <c r="AI155" s="26">
        <f t="shared" si="231"/>
        <v>0.9</v>
      </c>
      <c r="AJ155" s="26">
        <f t="shared" si="232"/>
        <v>0</v>
      </c>
      <c r="AK155" s="26">
        <f t="shared" si="233"/>
        <v>0</v>
      </c>
      <c r="AL155" s="26">
        <f t="shared" si="234"/>
        <v>0</v>
      </c>
      <c r="AM155" s="26">
        <f t="shared" si="235"/>
        <v>0</v>
      </c>
      <c r="AN155" s="27">
        <f t="shared" si="236"/>
        <v>0.9</v>
      </c>
      <c r="AO155" s="22">
        <f t="shared" si="237"/>
        <v>0</v>
      </c>
      <c r="AP155" s="22">
        <f t="shared" si="238"/>
        <v>0</v>
      </c>
      <c r="AQ155" s="22">
        <f t="shared" si="239"/>
        <v>0</v>
      </c>
      <c r="AR155" s="22">
        <f t="shared" si="240"/>
        <v>0</v>
      </c>
      <c r="AS155" s="22">
        <f t="shared" si="241"/>
        <v>0</v>
      </c>
      <c r="AT155" s="22">
        <f t="shared" si="242"/>
        <v>0</v>
      </c>
      <c r="AU155" s="22">
        <f t="shared" si="243"/>
        <v>-192</v>
      </c>
      <c r="AV155" s="11">
        <f t="shared" si="244"/>
        <v>0</v>
      </c>
      <c r="AW155" s="11">
        <f t="shared" si="245"/>
        <v>0</v>
      </c>
      <c r="AX155" s="11">
        <f t="shared" si="246"/>
        <v>0</v>
      </c>
      <c r="AY155" s="11">
        <f t="shared" si="247"/>
        <v>0</v>
      </c>
      <c r="AZ155" s="11">
        <f t="shared" si="248"/>
        <v>0</v>
      </c>
      <c r="BA155" s="11">
        <f t="shared" si="249"/>
        <v>0</v>
      </c>
      <c r="BB155" s="12">
        <f t="shared" si="250"/>
        <v>0</v>
      </c>
      <c r="BC155" s="11">
        <f t="shared" si="251"/>
        <v>0</v>
      </c>
      <c r="BD155" s="11">
        <f t="shared" si="252"/>
        <v>0</v>
      </c>
      <c r="BE155" s="11">
        <f t="shared" si="253"/>
        <v>0</v>
      </c>
      <c r="BF155" s="22">
        <f t="shared" si="254"/>
        <v>0</v>
      </c>
      <c r="BG155" s="22">
        <f t="shared" si="255"/>
        <v>0</v>
      </c>
      <c r="BH155" s="22">
        <f t="shared" si="256"/>
        <v>0</v>
      </c>
      <c r="BI155" s="22">
        <f t="shared" si="257"/>
        <v>0</v>
      </c>
      <c r="BJ155" s="22">
        <f t="shared" si="258"/>
        <v>0</v>
      </c>
      <c r="BK155" s="22">
        <f t="shared" si="259"/>
        <v>0</v>
      </c>
      <c r="BL155" s="22">
        <f t="shared" si="274"/>
        <v>0</v>
      </c>
      <c r="BM155" s="22">
        <f t="shared" si="203"/>
        <v>0</v>
      </c>
      <c r="BN155" s="22">
        <f t="shared" si="260"/>
        <v>0</v>
      </c>
      <c r="BO155" s="22">
        <f t="shared" si="261"/>
        <v>0</v>
      </c>
      <c r="BP155" s="22">
        <f t="shared" si="262"/>
        <v>0</v>
      </c>
      <c r="BQ155" s="22">
        <f t="shared" si="263"/>
        <v>0</v>
      </c>
      <c r="BR155" s="22">
        <f t="shared" si="264"/>
        <v>0</v>
      </c>
      <c r="BS155" s="66" t="e">
        <f>VLOOKUP(V155,'AMS Tabelle Pauschalsätze'!A145:L244,8,TRUE)</f>
        <v>#N/A</v>
      </c>
      <c r="BT155" s="66" t="e">
        <f>VLOOKUP(V155,'AMS Tabelle Pauschalsätze'!A145:L244,7,TRUE)</f>
        <v>#N/A</v>
      </c>
      <c r="BU155" s="73" t="e">
        <f t="shared" si="265"/>
        <v>#N/A</v>
      </c>
      <c r="BV155" s="73" t="e">
        <f t="shared" si="266"/>
        <v>#N/A</v>
      </c>
      <c r="BW155" s="73" t="e">
        <f>VLOOKUP(V155,'AMS Tabelle Pauschalsätze'!A145:L244,10,TRUE)</f>
        <v>#N/A</v>
      </c>
      <c r="BX155" s="11">
        <f t="shared" si="204"/>
        <v>0</v>
      </c>
      <c r="BY155" s="65" t="e">
        <f t="shared" si="205"/>
        <v>#DIV/0!</v>
      </c>
      <c r="BZ155" s="73" t="e">
        <f t="shared" si="267"/>
        <v>#N/A</v>
      </c>
      <c r="CA155" s="110" t="e">
        <f t="shared" si="206"/>
        <v>#N/A</v>
      </c>
      <c r="CB155" s="22"/>
      <c r="CC155" s="28" t="e">
        <f t="shared" si="207"/>
        <v>#DIV/0!</v>
      </c>
      <c r="CD155" s="28" t="e">
        <f t="shared" si="268"/>
        <v>#N/A</v>
      </c>
      <c r="CE155" s="28" t="e">
        <f t="shared" si="269"/>
        <v>#DIV/0!</v>
      </c>
      <c r="CF155" s="11"/>
      <c r="CG155" s="22" t="e">
        <f t="shared" si="270"/>
        <v>#N/A</v>
      </c>
      <c r="CH155" s="22" t="e">
        <f t="shared" si="271"/>
        <v>#N/A</v>
      </c>
      <c r="CI155" s="22" t="e">
        <f t="shared" si="272"/>
        <v>#N/A</v>
      </c>
    </row>
    <row r="156" spans="1:87" x14ac:dyDescent="0.25">
      <c r="A156" s="11">
        <v>143</v>
      </c>
      <c r="B156" s="37"/>
      <c r="C156" s="37"/>
      <c r="D156" s="38"/>
      <c r="E156" s="109"/>
      <c r="F156" s="109"/>
      <c r="G156" s="109"/>
      <c r="H156" s="131" t="e">
        <f t="shared" si="208"/>
        <v>#DIV/0!</v>
      </c>
      <c r="I156" s="20"/>
      <c r="J156" s="93">
        <f t="shared" si="209"/>
        <v>0</v>
      </c>
      <c r="K156" s="31" t="e">
        <f t="shared" si="210"/>
        <v>#N/A</v>
      </c>
      <c r="L156" s="101" t="e">
        <f t="shared" si="211"/>
        <v>#N/A</v>
      </c>
      <c r="M156" s="32" t="e">
        <f t="shared" si="212"/>
        <v>#N/A</v>
      </c>
      <c r="N156" s="31" t="e">
        <f t="shared" si="213"/>
        <v>#N/A</v>
      </c>
      <c r="O156" s="33"/>
      <c r="P156" s="31">
        <f t="shared" si="214"/>
        <v>0</v>
      </c>
      <c r="Q156" s="31">
        <f t="shared" si="215"/>
        <v>0</v>
      </c>
      <c r="R156" s="34" t="e">
        <f t="shared" si="216"/>
        <v>#DIV/0!</v>
      </c>
      <c r="S156" s="34" t="e">
        <f t="shared" si="217"/>
        <v>#N/A</v>
      </c>
      <c r="T156" s="31" t="e">
        <f t="shared" si="218"/>
        <v>#DIV/0!</v>
      </c>
      <c r="U156" s="21"/>
      <c r="V156" s="21">
        <f t="shared" si="273"/>
        <v>0</v>
      </c>
      <c r="W156" s="11">
        <f t="shared" si="219"/>
        <v>0</v>
      </c>
      <c r="X156" s="11">
        <f t="shared" si="220"/>
        <v>0</v>
      </c>
      <c r="Y156" s="11">
        <f t="shared" si="221"/>
        <v>0</v>
      </c>
      <c r="Z156" s="22">
        <f t="shared" si="222"/>
        <v>0</v>
      </c>
      <c r="AA156" s="23">
        <f t="shared" si="223"/>
        <v>0</v>
      </c>
      <c r="AB156" s="24">
        <f t="shared" si="224"/>
        <v>0</v>
      </c>
      <c r="AC156" s="23">
        <f t="shared" si="225"/>
        <v>0</v>
      </c>
      <c r="AD156" s="25" t="e">
        <f t="shared" si="226"/>
        <v>#DIV/0!</v>
      </c>
      <c r="AE156" s="25" t="e">
        <f t="shared" si="227"/>
        <v>#DIV/0!</v>
      </c>
      <c r="AF156" s="11">
        <f t="shared" si="228"/>
        <v>0</v>
      </c>
      <c r="AG156" s="65">
        <f t="shared" si="229"/>
        <v>0</v>
      </c>
      <c r="AH156" s="65">
        <f t="shared" si="230"/>
        <v>0</v>
      </c>
      <c r="AI156" s="26">
        <f t="shared" si="231"/>
        <v>0.9</v>
      </c>
      <c r="AJ156" s="26">
        <f t="shared" si="232"/>
        <v>0</v>
      </c>
      <c r="AK156" s="26">
        <f t="shared" si="233"/>
        <v>0</v>
      </c>
      <c r="AL156" s="26">
        <f t="shared" si="234"/>
        <v>0</v>
      </c>
      <c r="AM156" s="26">
        <f t="shared" si="235"/>
        <v>0</v>
      </c>
      <c r="AN156" s="27">
        <f t="shared" si="236"/>
        <v>0.9</v>
      </c>
      <c r="AO156" s="22">
        <f t="shared" si="237"/>
        <v>0</v>
      </c>
      <c r="AP156" s="22">
        <f t="shared" si="238"/>
        <v>0</v>
      </c>
      <c r="AQ156" s="22">
        <f t="shared" si="239"/>
        <v>0</v>
      </c>
      <c r="AR156" s="22">
        <f t="shared" si="240"/>
        <v>0</v>
      </c>
      <c r="AS156" s="22">
        <f t="shared" si="241"/>
        <v>0</v>
      </c>
      <c r="AT156" s="22">
        <f t="shared" si="242"/>
        <v>0</v>
      </c>
      <c r="AU156" s="22">
        <f t="shared" si="243"/>
        <v>-192</v>
      </c>
      <c r="AV156" s="11">
        <f t="shared" si="244"/>
        <v>0</v>
      </c>
      <c r="AW156" s="11">
        <f t="shared" si="245"/>
        <v>0</v>
      </c>
      <c r="AX156" s="11">
        <f t="shared" si="246"/>
        <v>0</v>
      </c>
      <c r="AY156" s="11">
        <f t="shared" si="247"/>
        <v>0</v>
      </c>
      <c r="AZ156" s="11">
        <f t="shared" si="248"/>
        <v>0</v>
      </c>
      <c r="BA156" s="11">
        <f t="shared" si="249"/>
        <v>0</v>
      </c>
      <c r="BB156" s="12">
        <f t="shared" si="250"/>
        <v>0</v>
      </c>
      <c r="BC156" s="11">
        <f t="shared" si="251"/>
        <v>0</v>
      </c>
      <c r="BD156" s="11">
        <f t="shared" si="252"/>
        <v>0</v>
      </c>
      <c r="BE156" s="11">
        <f t="shared" si="253"/>
        <v>0</v>
      </c>
      <c r="BF156" s="22">
        <f t="shared" si="254"/>
        <v>0</v>
      </c>
      <c r="BG156" s="22">
        <f t="shared" si="255"/>
        <v>0</v>
      </c>
      <c r="BH156" s="22">
        <f t="shared" si="256"/>
        <v>0</v>
      </c>
      <c r="BI156" s="22">
        <f t="shared" si="257"/>
        <v>0</v>
      </c>
      <c r="BJ156" s="22">
        <f t="shared" si="258"/>
        <v>0</v>
      </c>
      <c r="BK156" s="22">
        <f t="shared" si="259"/>
        <v>0</v>
      </c>
      <c r="BL156" s="22">
        <f t="shared" si="274"/>
        <v>0</v>
      </c>
      <c r="BM156" s="22">
        <f t="shared" si="203"/>
        <v>0</v>
      </c>
      <c r="BN156" s="22">
        <f t="shared" si="260"/>
        <v>0</v>
      </c>
      <c r="BO156" s="22">
        <f t="shared" si="261"/>
        <v>0</v>
      </c>
      <c r="BP156" s="22">
        <f t="shared" si="262"/>
        <v>0</v>
      </c>
      <c r="BQ156" s="22">
        <f t="shared" si="263"/>
        <v>0</v>
      </c>
      <c r="BR156" s="22">
        <f t="shared" si="264"/>
        <v>0</v>
      </c>
      <c r="BS156" s="66" t="e">
        <f>VLOOKUP(V156,'AMS Tabelle Pauschalsätze'!A146:L245,8,TRUE)</f>
        <v>#N/A</v>
      </c>
      <c r="BT156" s="66" t="e">
        <f>VLOOKUP(V156,'AMS Tabelle Pauschalsätze'!A146:L245,7,TRUE)</f>
        <v>#N/A</v>
      </c>
      <c r="BU156" s="73" t="e">
        <f t="shared" si="265"/>
        <v>#N/A</v>
      </c>
      <c r="BV156" s="73" t="e">
        <f t="shared" si="266"/>
        <v>#N/A</v>
      </c>
      <c r="BW156" s="73" t="e">
        <f>VLOOKUP(V156,'AMS Tabelle Pauschalsätze'!A146:L245,10,TRUE)</f>
        <v>#N/A</v>
      </c>
      <c r="BX156" s="11">
        <f t="shared" si="204"/>
        <v>0</v>
      </c>
      <c r="BY156" s="65" t="e">
        <f t="shared" si="205"/>
        <v>#DIV/0!</v>
      </c>
      <c r="BZ156" s="73" t="e">
        <f t="shared" si="267"/>
        <v>#N/A</v>
      </c>
      <c r="CA156" s="110" t="e">
        <f t="shared" si="206"/>
        <v>#N/A</v>
      </c>
      <c r="CB156" s="22"/>
      <c r="CC156" s="28" t="e">
        <f t="shared" si="207"/>
        <v>#DIV/0!</v>
      </c>
      <c r="CD156" s="28" t="e">
        <f t="shared" si="268"/>
        <v>#N/A</v>
      </c>
      <c r="CE156" s="28" t="e">
        <f t="shared" si="269"/>
        <v>#DIV/0!</v>
      </c>
      <c r="CF156" s="11"/>
      <c r="CG156" s="22" t="e">
        <f t="shared" si="270"/>
        <v>#N/A</v>
      </c>
      <c r="CH156" s="22" t="e">
        <f t="shared" si="271"/>
        <v>#N/A</v>
      </c>
      <c r="CI156" s="22" t="e">
        <f t="shared" si="272"/>
        <v>#N/A</v>
      </c>
    </row>
    <row r="157" spans="1:87" x14ac:dyDescent="0.25">
      <c r="A157" s="11">
        <v>144</v>
      </c>
      <c r="B157" s="37"/>
      <c r="C157" s="37"/>
      <c r="D157" s="38"/>
      <c r="E157" s="109"/>
      <c r="F157" s="109"/>
      <c r="G157" s="109"/>
      <c r="H157" s="131" t="e">
        <f t="shared" si="208"/>
        <v>#DIV/0!</v>
      </c>
      <c r="I157" s="20"/>
      <c r="J157" s="93">
        <f t="shared" si="209"/>
        <v>0</v>
      </c>
      <c r="K157" s="31" t="e">
        <f t="shared" si="210"/>
        <v>#N/A</v>
      </c>
      <c r="L157" s="101" t="e">
        <f t="shared" si="211"/>
        <v>#N/A</v>
      </c>
      <c r="M157" s="32" t="e">
        <f t="shared" si="212"/>
        <v>#N/A</v>
      </c>
      <c r="N157" s="31" t="e">
        <f t="shared" si="213"/>
        <v>#N/A</v>
      </c>
      <c r="O157" s="33"/>
      <c r="P157" s="31">
        <f t="shared" si="214"/>
        <v>0</v>
      </c>
      <c r="Q157" s="31">
        <f t="shared" si="215"/>
        <v>0</v>
      </c>
      <c r="R157" s="34" t="e">
        <f t="shared" si="216"/>
        <v>#DIV/0!</v>
      </c>
      <c r="S157" s="34" t="e">
        <f t="shared" si="217"/>
        <v>#N/A</v>
      </c>
      <c r="T157" s="31" t="e">
        <f t="shared" si="218"/>
        <v>#DIV/0!</v>
      </c>
      <c r="U157" s="21"/>
      <c r="V157" s="21">
        <f t="shared" si="273"/>
        <v>0</v>
      </c>
      <c r="W157" s="11">
        <f t="shared" si="219"/>
        <v>0</v>
      </c>
      <c r="X157" s="11">
        <f t="shared" si="220"/>
        <v>0</v>
      </c>
      <c r="Y157" s="11">
        <f t="shared" si="221"/>
        <v>0</v>
      </c>
      <c r="Z157" s="22">
        <f t="shared" si="222"/>
        <v>0</v>
      </c>
      <c r="AA157" s="23">
        <f t="shared" si="223"/>
        <v>0</v>
      </c>
      <c r="AB157" s="24">
        <f t="shared" si="224"/>
        <v>0</v>
      </c>
      <c r="AC157" s="23">
        <f t="shared" si="225"/>
        <v>0</v>
      </c>
      <c r="AD157" s="25" t="e">
        <f t="shared" si="226"/>
        <v>#DIV/0!</v>
      </c>
      <c r="AE157" s="25" t="e">
        <f t="shared" si="227"/>
        <v>#DIV/0!</v>
      </c>
      <c r="AF157" s="11">
        <f t="shared" si="228"/>
        <v>0</v>
      </c>
      <c r="AG157" s="65">
        <f t="shared" si="229"/>
        <v>0</v>
      </c>
      <c r="AH157" s="65">
        <f t="shared" si="230"/>
        <v>0</v>
      </c>
      <c r="AI157" s="26">
        <f t="shared" si="231"/>
        <v>0.9</v>
      </c>
      <c r="AJ157" s="26">
        <f t="shared" si="232"/>
        <v>0</v>
      </c>
      <c r="AK157" s="26">
        <f t="shared" si="233"/>
        <v>0</v>
      </c>
      <c r="AL157" s="26">
        <f t="shared" si="234"/>
        <v>0</v>
      </c>
      <c r="AM157" s="26">
        <f t="shared" si="235"/>
        <v>0</v>
      </c>
      <c r="AN157" s="27">
        <f t="shared" si="236"/>
        <v>0.9</v>
      </c>
      <c r="AO157" s="22">
        <f t="shared" si="237"/>
        <v>0</v>
      </c>
      <c r="AP157" s="22">
        <f t="shared" si="238"/>
        <v>0</v>
      </c>
      <c r="AQ157" s="22">
        <f t="shared" si="239"/>
        <v>0</v>
      </c>
      <c r="AR157" s="22">
        <f t="shared" si="240"/>
        <v>0</v>
      </c>
      <c r="AS157" s="22">
        <f t="shared" si="241"/>
        <v>0</v>
      </c>
      <c r="AT157" s="22">
        <f t="shared" si="242"/>
        <v>0</v>
      </c>
      <c r="AU157" s="22">
        <f t="shared" si="243"/>
        <v>-192</v>
      </c>
      <c r="AV157" s="11">
        <f t="shared" si="244"/>
        <v>0</v>
      </c>
      <c r="AW157" s="11">
        <f t="shared" si="245"/>
        <v>0</v>
      </c>
      <c r="AX157" s="11">
        <f t="shared" si="246"/>
        <v>0</v>
      </c>
      <c r="AY157" s="11">
        <f t="shared" si="247"/>
        <v>0</v>
      </c>
      <c r="AZ157" s="11">
        <f t="shared" si="248"/>
        <v>0</v>
      </c>
      <c r="BA157" s="11">
        <f t="shared" si="249"/>
        <v>0</v>
      </c>
      <c r="BB157" s="12">
        <f t="shared" si="250"/>
        <v>0</v>
      </c>
      <c r="BC157" s="11">
        <f t="shared" si="251"/>
        <v>0</v>
      </c>
      <c r="BD157" s="11">
        <f t="shared" si="252"/>
        <v>0</v>
      </c>
      <c r="BE157" s="11">
        <f t="shared" si="253"/>
        <v>0</v>
      </c>
      <c r="BF157" s="22">
        <f t="shared" si="254"/>
        <v>0</v>
      </c>
      <c r="BG157" s="22">
        <f t="shared" si="255"/>
        <v>0</v>
      </c>
      <c r="BH157" s="22">
        <f t="shared" si="256"/>
        <v>0</v>
      </c>
      <c r="BI157" s="22">
        <f t="shared" si="257"/>
        <v>0</v>
      </c>
      <c r="BJ157" s="22">
        <f t="shared" si="258"/>
        <v>0</v>
      </c>
      <c r="BK157" s="22">
        <f t="shared" si="259"/>
        <v>0</v>
      </c>
      <c r="BL157" s="22">
        <f t="shared" si="274"/>
        <v>0</v>
      </c>
      <c r="BM157" s="22">
        <f t="shared" si="203"/>
        <v>0</v>
      </c>
      <c r="BN157" s="22">
        <f t="shared" si="260"/>
        <v>0</v>
      </c>
      <c r="BO157" s="22">
        <f t="shared" si="261"/>
        <v>0</v>
      </c>
      <c r="BP157" s="22">
        <f t="shared" si="262"/>
        <v>0</v>
      </c>
      <c r="BQ157" s="22">
        <f t="shared" si="263"/>
        <v>0</v>
      </c>
      <c r="BR157" s="22">
        <f t="shared" si="264"/>
        <v>0</v>
      </c>
      <c r="BS157" s="66" t="e">
        <f>VLOOKUP(V157,'AMS Tabelle Pauschalsätze'!A147:L246,8,TRUE)</f>
        <v>#N/A</v>
      </c>
      <c r="BT157" s="66" t="e">
        <f>VLOOKUP(V157,'AMS Tabelle Pauschalsätze'!A147:L246,7,TRUE)</f>
        <v>#N/A</v>
      </c>
      <c r="BU157" s="73" t="e">
        <f t="shared" si="265"/>
        <v>#N/A</v>
      </c>
      <c r="BV157" s="73" t="e">
        <f t="shared" si="266"/>
        <v>#N/A</v>
      </c>
      <c r="BW157" s="73" t="e">
        <f>VLOOKUP(V157,'AMS Tabelle Pauschalsätze'!A147:L246,10,TRUE)</f>
        <v>#N/A</v>
      </c>
      <c r="BX157" s="11">
        <f t="shared" si="204"/>
        <v>0</v>
      </c>
      <c r="BY157" s="65" t="e">
        <f t="shared" si="205"/>
        <v>#DIV/0!</v>
      </c>
      <c r="BZ157" s="73" t="e">
        <f t="shared" si="267"/>
        <v>#N/A</v>
      </c>
      <c r="CA157" s="110" t="e">
        <f t="shared" si="206"/>
        <v>#N/A</v>
      </c>
      <c r="CB157" s="22"/>
      <c r="CC157" s="28" t="e">
        <f t="shared" si="207"/>
        <v>#DIV/0!</v>
      </c>
      <c r="CD157" s="28" t="e">
        <f t="shared" si="268"/>
        <v>#N/A</v>
      </c>
      <c r="CE157" s="28" t="e">
        <f t="shared" si="269"/>
        <v>#DIV/0!</v>
      </c>
      <c r="CF157" s="11"/>
      <c r="CG157" s="22" t="e">
        <f t="shared" si="270"/>
        <v>#N/A</v>
      </c>
      <c r="CH157" s="22" t="e">
        <f t="shared" si="271"/>
        <v>#N/A</v>
      </c>
      <c r="CI157" s="22" t="e">
        <f t="shared" si="272"/>
        <v>#N/A</v>
      </c>
    </row>
    <row r="158" spans="1:87" x14ac:dyDescent="0.25">
      <c r="A158" s="11">
        <v>145</v>
      </c>
      <c r="B158" s="37"/>
      <c r="C158" s="37"/>
      <c r="D158" s="38"/>
      <c r="E158" s="109"/>
      <c r="F158" s="109"/>
      <c r="G158" s="109"/>
      <c r="H158" s="131" t="e">
        <f t="shared" si="208"/>
        <v>#DIV/0!</v>
      </c>
      <c r="I158" s="20"/>
      <c r="J158" s="93">
        <f t="shared" si="209"/>
        <v>0</v>
      </c>
      <c r="K158" s="31" t="e">
        <f t="shared" si="210"/>
        <v>#N/A</v>
      </c>
      <c r="L158" s="101" t="e">
        <f t="shared" si="211"/>
        <v>#N/A</v>
      </c>
      <c r="M158" s="32" t="e">
        <f t="shared" si="212"/>
        <v>#N/A</v>
      </c>
      <c r="N158" s="31" t="e">
        <f t="shared" si="213"/>
        <v>#N/A</v>
      </c>
      <c r="O158" s="33"/>
      <c r="P158" s="31">
        <f t="shared" si="214"/>
        <v>0</v>
      </c>
      <c r="Q158" s="31">
        <f t="shared" si="215"/>
        <v>0</v>
      </c>
      <c r="R158" s="34" t="e">
        <f t="shared" si="216"/>
        <v>#DIV/0!</v>
      </c>
      <c r="S158" s="34" t="e">
        <f t="shared" si="217"/>
        <v>#N/A</v>
      </c>
      <c r="T158" s="31" t="e">
        <f t="shared" si="218"/>
        <v>#DIV/0!</v>
      </c>
      <c r="U158" s="21"/>
      <c r="V158" s="21">
        <f t="shared" si="273"/>
        <v>0</v>
      </c>
      <c r="W158" s="11">
        <f t="shared" si="219"/>
        <v>0</v>
      </c>
      <c r="X158" s="11">
        <f t="shared" si="220"/>
        <v>0</v>
      </c>
      <c r="Y158" s="11">
        <f t="shared" si="221"/>
        <v>0</v>
      </c>
      <c r="Z158" s="22">
        <f t="shared" si="222"/>
        <v>0</v>
      </c>
      <c r="AA158" s="23">
        <f t="shared" si="223"/>
        <v>0</v>
      </c>
      <c r="AB158" s="24">
        <f t="shared" si="224"/>
        <v>0</v>
      </c>
      <c r="AC158" s="23">
        <f t="shared" si="225"/>
        <v>0</v>
      </c>
      <c r="AD158" s="25" t="e">
        <f t="shared" si="226"/>
        <v>#DIV/0!</v>
      </c>
      <c r="AE158" s="25" t="e">
        <f t="shared" si="227"/>
        <v>#DIV/0!</v>
      </c>
      <c r="AF158" s="11">
        <f t="shared" si="228"/>
        <v>0</v>
      </c>
      <c r="AG158" s="65">
        <f t="shared" si="229"/>
        <v>0</v>
      </c>
      <c r="AH158" s="65">
        <f t="shared" si="230"/>
        <v>0</v>
      </c>
      <c r="AI158" s="26">
        <f t="shared" si="231"/>
        <v>0.9</v>
      </c>
      <c r="AJ158" s="26">
        <f t="shared" si="232"/>
        <v>0</v>
      </c>
      <c r="AK158" s="26">
        <f t="shared" si="233"/>
        <v>0</v>
      </c>
      <c r="AL158" s="26">
        <f t="shared" si="234"/>
        <v>0</v>
      </c>
      <c r="AM158" s="26">
        <f t="shared" si="235"/>
        <v>0</v>
      </c>
      <c r="AN158" s="27">
        <f t="shared" si="236"/>
        <v>0.9</v>
      </c>
      <c r="AO158" s="22">
        <f t="shared" si="237"/>
        <v>0</v>
      </c>
      <c r="AP158" s="22">
        <f t="shared" si="238"/>
        <v>0</v>
      </c>
      <c r="AQ158" s="22">
        <f t="shared" si="239"/>
        <v>0</v>
      </c>
      <c r="AR158" s="22">
        <f t="shared" si="240"/>
        <v>0</v>
      </c>
      <c r="AS158" s="22">
        <f t="shared" si="241"/>
        <v>0</v>
      </c>
      <c r="AT158" s="22">
        <f t="shared" si="242"/>
        <v>0</v>
      </c>
      <c r="AU158" s="22">
        <f t="shared" si="243"/>
        <v>-192</v>
      </c>
      <c r="AV158" s="11">
        <f t="shared" si="244"/>
        <v>0</v>
      </c>
      <c r="AW158" s="11">
        <f t="shared" si="245"/>
        <v>0</v>
      </c>
      <c r="AX158" s="11">
        <f t="shared" si="246"/>
        <v>0</v>
      </c>
      <c r="AY158" s="11">
        <f t="shared" si="247"/>
        <v>0</v>
      </c>
      <c r="AZ158" s="11">
        <f t="shared" si="248"/>
        <v>0</v>
      </c>
      <c r="BA158" s="11">
        <f t="shared" si="249"/>
        <v>0</v>
      </c>
      <c r="BB158" s="12">
        <f t="shared" si="250"/>
        <v>0</v>
      </c>
      <c r="BC158" s="11">
        <f t="shared" si="251"/>
        <v>0</v>
      </c>
      <c r="BD158" s="11">
        <f t="shared" si="252"/>
        <v>0</v>
      </c>
      <c r="BE158" s="11">
        <f t="shared" si="253"/>
        <v>0</v>
      </c>
      <c r="BF158" s="22">
        <f t="shared" si="254"/>
        <v>0</v>
      </c>
      <c r="BG158" s="22">
        <f t="shared" si="255"/>
        <v>0</v>
      </c>
      <c r="BH158" s="22">
        <f t="shared" si="256"/>
        <v>0</v>
      </c>
      <c r="BI158" s="22">
        <f t="shared" si="257"/>
        <v>0</v>
      </c>
      <c r="BJ158" s="22">
        <f t="shared" si="258"/>
        <v>0</v>
      </c>
      <c r="BK158" s="22">
        <f t="shared" si="259"/>
        <v>0</v>
      </c>
      <c r="BL158" s="22">
        <f t="shared" si="274"/>
        <v>0</v>
      </c>
      <c r="BM158" s="22">
        <f t="shared" si="203"/>
        <v>0</v>
      </c>
      <c r="BN158" s="22">
        <f t="shared" si="260"/>
        <v>0</v>
      </c>
      <c r="BO158" s="22">
        <f t="shared" si="261"/>
        <v>0</v>
      </c>
      <c r="BP158" s="22">
        <f t="shared" si="262"/>
        <v>0</v>
      </c>
      <c r="BQ158" s="22">
        <f t="shared" si="263"/>
        <v>0</v>
      </c>
      <c r="BR158" s="22">
        <f t="shared" si="264"/>
        <v>0</v>
      </c>
      <c r="BS158" s="66" t="e">
        <f>VLOOKUP(V158,'AMS Tabelle Pauschalsätze'!A148:L247,8,TRUE)</f>
        <v>#N/A</v>
      </c>
      <c r="BT158" s="66" t="e">
        <f>VLOOKUP(V158,'AMS Tabelle Pauschalsätze'!A148:L247,7,TRUE)</f>
        <v>#N/A</v>
      </c>
      <c r="BU158" s="73" t="e">
        <f t="shared" si="265"/>
        <v>#N/A</v>
      </c>
      <c r="BV158" s="73" t="e">
        <f t="shared" si="266"/>
        <v>#N/A</v>
      </c>
      <c r="BW158" s="73" t="e">
        <f>VLOOKUP(V158,'AMS Tabelle Pauschalsätze'!A148:L247,10,TRUE)</f>
        <v>#N/A</v>
      </c>
      <c r="BX158" s="11">
        <f t="shared" si="204"/>
        <v>0</v>
      </c>
      <c r="BY158" s="65" t="e">
        <f t="shared" si="205"/>
        <v>#DIV/0!</v>
      </c>
      <c r="BZ158" s="73" t="e">
        <f t="shared" si="267"/>
        <v>#N/A</v>
      </c>
      <c r="CA158" s="110" t="e">
        <f t="shared" si="206"/>
        <v>#N/A</v>
      </c>
      <c r="CB158" s="22"/>
      <c r="CC158" s="28" t="e">
        <f t="shared" si="207"/>
        <v>#DIV/0!</v>
      </c>
      <c r="CD158" s="28" t="e">
        <f t="shared" si="268"/>
        <v>#N/A</v>
      </c>
      <c r="CE158" s="28" t="e">
        <f t="shared" si="269"/>
        <v>#DIV/0!</v>
      </c>
      <c r="CF158" s="11"/>
      <c r="CG158" s="22" t="e">
        <f t="shared" si="270"/>
        <v>#N/A</v>
      </c>
      <c r="CH158" s="22" t="e">
        <f t="shared" si="271"/>
        <v>#N/A</v>
      </c>
      <c r="CI158" s="22" t="e">
        <f t="shared" si="272"/>
        <v>#N/A</v>
      </c>
    </row>
    <row r="159" spans="1:87" x14ac:dyDescent="0.25">
      <c r="A159" s="11">
        <v>146</v>
      </c>
      <c r="B159" s="37"/>
      <c r="C159" s="37"/>
      <c r="D159" s="38"/>
      <c r="E159" s="109"/>
      <c r="F159" s="109"/>
      <c r="G159" s="109"/>
      <c r="H159" s="131" t="e">
        <f t="shared" si="208"/>
        <v>#DIV/0!</v>
      </c>
      <c r="I159" s="20"/>
      <c r="J159" s="93">
        <f t="shared" si="209"/>
        <v>0</v>
      </c>
      <c r="K159" s="31" t="e">
        <f t="shared" si="210"/>
        <v>#N/A</v>
      </c>
      <c r="L159" s="101" t="e">
        <f t="shared" si="211"/>
        <v>#N/A</v>
      </c>
      <c r="M159" s="32" t="e">
        <f t="shared" si="212"/>
        <v>#N/A</v>
      </c>
      <c r="N159" s="31" t="e">
        <f t="shared" si="213"/>
        <v>#N/A</v>
      </c>
      <c r="O159" s="33"/>
      <c r="P159" s="31">
        <f t="shared" si="214"/>
        <v>0</v>
      </c>
      <c r="Q159" s="31">
        <f t="shared" si="215"/>
        <v>0</v>
      </c>
      <c r="R159" s="34" t="e">
        <f t="shared" si="216"/>
        <v>#DIV/0!</v>
      </c>
      <c r="S159" s="34" t="e">
        <f t="shared" si="217"/>
        <v>#N/A</v>
      </c>
      <c r="T159" s="31" t="e">
        <f t="shared" si="218"/>
        <v>#DIV/0!</v>
      </c>
      <c r="U159" s="21"/>
      <c r="V159" s="21">
        <f t="shared" si="273"/>
        <v>0</v>
      </c>
      <c r="W159" s="11">
        <f t="shared" si="219"/>
        <v>0</v>
      </c>
      <c r="X159" s="11">
        <f t="shared" si="220"/>
        <v>0</v>
      </c>
      <c r="Y159" s="11">
        <f t="shared" si="221"/>
        <v>0</v>
      </c>
      <c r="Z159" s="22">
        <f t="shared" si="222"/>
        <v>0</v>
      </c>
      <c r="AA159" s="23">
        <f t="shared" si="223"/>
        <v>0</v>
      </c>
      <c r="AB159" s="24">
        <f t="shared" si="224"/>
        <v>0</v>
      </c>
      <c r="AC159" s="23">
        <f t="shared" si="225"/>
        <v>0</v>
      </c>
      <c r="AD159" s="25" t="e">
        <f t="shared" si="226"/>
        <v>#DIV/0!</v>
      </c>
      <c r="AE159" s="25" t="e">
        <f t="shared" si="227"/>
        <v>#DIV/0!</v>
      </c>
      <c r="AF159" s="11">
        <f t="shared" si="228"/>
        <v>0</v>
      </c>
      <c r="AG159" s="65">
        <f t="shared" si="229"/>
        <v>0</v>
      </c>
      <c r="AH159" s="65">
        <f t="shared" si="230"/>
        <v>0</v>
      </c>
      <c r="AI159" s="26">
        <f t="shared" si="231"/>
        <v>0.9</v>
      </c>
      <c r="AJ159" s="26">
        <f t="shared" si="232"/>
        <v>0</v>
      </c>
      <c r="AK159" s="26">
        <f t="shared" si="233"/>
        <v>0</v>
      </c>
      <c r="AL159" s="26">
        <f t="shared" si="234"/>
        <v>0</v>
      </c>
      <c r="AM159" s="26">
        <f t="shared" si="235"/>
        <v>0</v>
      </c>
      <c r="AN159" s="27">
        <f t="shared" si="236"/>
        <v>0.9</v>
      </c>
      <c r="AO159" s="22">
        <f t="shared" si="237"/>
        <v>0</v>
      </c>
      <c r="AP159" s="22">
        <f t="shared" si="238"/>
        <v>0</v>
      </c>
      <c r="AQ159" s="22">
        <f t="shared" si="239"/>
        <v>0</v>
      </c>
      <c r="AR159" s="22">
        <f t="shared" si="240"/>
        <v>0</v>
      </c>
      <c r="AS159" s="22">
        <f t="shared" si="241"/>
        <v>0</v>
      </c>
      <c r="AT159" s="22">
        <f t="shared" si="242"/>
        <v>0</v>
      </c>
      <c r="AU159" s="22">
        <f t="shared" si="243"/>
        <v>-192</v>
      </c>
      <c r="AV159" s="11">
        <f t="shared" si="244"/>
        <v>0</v>
      </c>
      <c r="AW159" s="11">
        <f t="shared" si="245"/>
        <v>0</v>
      </c>
      <c r="AX159" s="11">
        <f t="shared" si="246"/>
        <v>0</v>
      </c>
      <c r="AY159" s="11">
        <f t="shared" si="247"/>
        <v>0</v>
      </c>
      <c r="AZ159" s="11">
        <f t="shared" si="248"/>
        <v>0</v>
      </c>
      <c r="BA159" s="11">
        <f t="shared" si="249"/>
        <v>0</v>
      </c>
      <c r="BB159" s="12">
        <f t="shared" si="250"/>
        <v>0</v>
      </c>
      <c r="BC159" s="11">
        <f t="shared" si="251"/>
        <v>0</v>
      </c>
      <c r="BD159" s="11">
        <f t="shared" si="252"/>
        <v>0</v>
      </c>
      <c r="BE159" s="11">
        <f t="shared" si="253"/>
        <v>0</v>
      </c>
      <c r="BF159" s="22">
        <f t="shared" si="254"/>
        <v>0</v>
      </c>
      <c r="BG159" s="22">
        <f t="shared" si="255"/>
        <v>0</v>
      </c>
      <c r="BH159" s="22">
        <f t="shared" si="256"/>
        <v>0</v>
      </c>
      <c r="BI159" s="22">
        <f t="shared" si="257"/>
        <v>0</v>
      </c>
      <c r="BJ159" s="22">
        <f t="shared" si="258"/>
        <v>0</v>
      </c>
      <c r="BK159" s="22">
        <f t="shared" si="259"/>
        <v>0</v>
      </c>
      <c r="BL159" s="22">
        <f t="shared" si="274"/>
        <v>0</v>
      </c>
      <c r="BM159" s="22">
        <f t="shared" si="203"/>
        <v>0</v>
      </c>
      <c r="BN159" s="22">
        <f t="shared" si="260"/>
        <v>0</v>
      </c>
      <c r="BO159" s="22">
        <f t="shared" si="261"/>
        <v>0</v>
      </c>
      <c r="BP159" s="22">
        <f t="shared" si="262"/>
        <v>0</v>
      </c>
      <c r="BQ159" s="22">
        <f t="shared" si="263"/>
        <v>0</v>
      </c>
      <c r="BR159" s="22">
        <f t="shared" si="264"/>
        <v>0</v>
      </c>
      <c r="BS159" s="66" t="e">
        <f>VLOOKUP(V159,'AMS Tabelle Pauschalsätze'!A149:L248,8,TRUE)</f>
        <v>#N/A</v>
      </c>
      <c r="BT159" s="66" t="e">
        <f>VLOOKUP(V159,'AMS Tabelle Pauschalsätze'!A149:L248,7,TRUE)</f>
        <v>#N/A</v>
      </c>
      <c r="BU159" s="73" t="e">
        <f t="shared" si="265"/>
        <v>#N/A</v>
      </c>
      <c r="BV159" s="73" t="e">
        <f t="shared" si="266"/>
        <v>#N/A</v>
      </c>
      <c r="BW159" s="73" t="e">
        <f>VLOOKUP(V159,'AMS Tabelle Pauschalsätze'!A149:L248,10,TRUE)</f>
        <v>#N/A</v>
      </c>
      <c r="BX159" s="11">
        <f t="shared" si="204"/>
        <v>0</v>
      </c>
      <c r="BY159" s="65" t="e">
        <f t="shared" si="205"/>
        <v>#DIV/0!</v>
      </c>
      <c r="BZ159" s="73" t="e">
        <f t="shared" si="267"/>
        <v>#N/A</v>
      </c>
      <c r="CA159" s="110" t="e">
        <f t="shared" si="206"/>
        <v>#N/A</v>
      </c>
      <c r="CB159" s="22"/>
      <c r="CC159" s="28" t="e">
        <f t="shared" si="207"/>
        <v>#DIV/0!</v>
      </c>
      <c r="CD159" s="28" t="e">
        <f t="shared" si="268"/>
        <v>#N/A</v>
      </c>
      <c r="CE159" s="28" t="e">
        <f t="shared" si="269"/>
        <v>#DIV/0!</v>
      </c>
      <c r="CF159" s="11"/>
      <c r="CG159" s="22" t="e">
        <f t="shared" si="270"/>
        <v>#N/A</v>
      </c>
      <c r="CH159" s="22" t="e">
        <f t="shared" si="271"/>
        <v>#N/A</v>
      </c>
      <c r="CI159" s="22" t="e">
        <f t="shared" si="272"/>
        <v>#N/A</v>
      </c>
    </row>
    <row r="160" spans="1:87" x14ac:dyDescent="0.25">
      <c r="A160" s="11">
        <v>147</v>
      </c>
      <c r="B160" s="37"/>
      <c r="C160" s="37"/>
      <c r="D160" s="38"/>
      <c r="E160" s="109"/>
      <c r="F160" s="109"/>
      <c r="G160" s="109"/>
      <c r="H160" s="131" t="e">
        <f t="shared" si="208"/>
        <v>#DIV/0!</v>
      </c>
      <c r="I160" s="20"/>
      <c r="J160" s="93">
        <f t="shared" si="209"/>
        <v>0</v>
      </c>
      <c r="K160" s="31" t="e">
        <f t="shared" si="210"/>
        <v>#N/A</v>
      </c>
      <c r="L160" s="101" t="e">
        <f t="shared" si="211"/>
        <v>#N/A</v>
      </c>
      <c r="M160" s="32" t="e">
        <f t="shared" si="212"/>
        <v>#N/A</v>
      </c>
      <c r="N160" s="31" t="e">
        <f t="shared" si="213"/>
        <v>#N/A</v>
      </c>
      <c r="O160" s="33"/>
      <c r="P160" s="31">
        <f t="shared" si="214"/>
        <v>0</v>
      </c>
      <c r="Q160" s="31">
        <f t="shared" si="215"/>
        <v>0</v>
      </c>
      <c r="R160" s="34" t="e">
        <f t="shared" si="216"/>
        <v>#DIV/0!</v>
      </c>
      <c r="S160" s="34" t="e">
        <f t="shared" si="217"/>
        <v>#N/A</v>
      </c>
      <c r="T160" s="31" t="e">
        <f t="shared" si="218"/>
        <v>#DIV/0!</v>
      </c>
      <c r="U160" s="21"/>
      <c r="V160" s="21">
        <f t="shared" si="273"/>
        <v>0</v>
      </c>
      <c r="W160" s="11">
        <f t="shared" si="219"/>
        <v>0</v>
      </c>
      <c r="X160" s="11">
        <f t="shared" si="220"/>
        <v>0</v>
      </c>
      <c r="Y160" s="11">
        <f t="shared" si="221"/>
        <v>0</v>
      </c>
      <c r="Z160" s="22">
        <f t="shared" si="222"/>
        <v>0</v>
      </c>
      <c r="AA160" s="23">
        <f t="shared" si="223"/>
        <v>0</v>
      </c>
      <c r="AB160" s="24">
        <f t="shared" si="224"/>
        <v>0</v>
      </c>
      <c r="AC160" s="23">
        <f t="shared" si="225"/>
        <v>0</v>
      </c>
      <c r="AD160" s="25" t="e">
        <f t="shared" si="226"/>
        <v>#DIV/0!</v>
      </c>
      <c r="AE160" s="25" t="e">
        <f t="shared" si="227"/>
        <v>#DIV/0!</v>
      </c>
      <c r="AF160" s="11">
        <f t="shared" si="228"/>
        <v>0</v>
      </c>
      <c r="AG160" s="65">
        <f t="shared" si="229"/>
        <v>0</v>
      </c>
      <c r="AH160" s="65">
        <f t="shared" si="230"/>
        <v>0</v>
      </c>
      <c r="AI160" s="26">
        <f t="shared" si="231"/>
        <v>0.9</v>
      </c>
      <c r="AJ160" s="26">
        <f t="shared" si="232"/>
        <v>0</v>
      </c>
      <c r="AK160" s="26">
        <f t="shared" si="233"/>
        <v>0</v>
      </c>
      <c r="AL160" s="26">
        <f t="shared" si="234"/>
        <v>0</v>
      </c>
      <c r="AM160" s="26">
        <f t="shared" si="235"/>
        <v>0</v>
      </c>
      <c r="AN160" s="27">
        <f t="shared" si="236"/>
        <v>0.9</v>
      </c>
      <c r="AO160" s="22">
        <f t="shared" si="237"/>
        <v>0</v>
      </c>
      <c r="AP160" s="22">
        <f t="shared" si="238"/>
        <v>0</v>
      </c>
      <c r="AQ160" s="22">
        <f t="shared" si="239"/>
        <v>0</v>
      </c>
      <c r="AR160" s="22">
        <f t="shared" si="240"/>
        <v>0</v>
      </c>
      <c r="AS160" s="22">
        <f t="shared" si="241"/>
        <v>0</v>
      </c>
      <c r="AT160" s="22">
        <f t="shared" si="242"/>
        <v>0</v>
      </c>
      <c r="AU160" s="22">
        <f t="shared" si="243"/>
        <v>-192</v>
      </c>
      <c r="AV160" s="11">
        <f t="shared" si="244"/>
        <v>0</v>
      </c>
      <c r="AW160" s="11">
        <f t="shared" si="245"/>
        <v>0</v>
      </c>
      <c r="AX160" s="11">
        <f t="shared" si="246"/>
        <v>0</v>
      </c>
      <c r="AY160" s="11">
        <f t="shared" si="247"/>
        <v>0</v>
      </c>
      <c r="AZ160" s="11">
        <f t="shared" si="248"/>
        <v>0</v>
      </c>
      <c r="BA160" s="11">
        <f t="shared" si="249"/>
        <v>0</v>
      </c>
      <c r="BB160" s="12">
        <f t="shared" si="250"/>
        <v>0</v>
      </c>
      <c r="BC160" s="11">
        <f t="shared" si="251"/>
        <v>0</v>
      </c>
      <c r="BD160" s="11">
        <f t="shared" si="252"/>
        <v>0</v>
      </c>
      <c r="BE160" s="11">
        <f t="shared" si="253"/>
        <v>0</v>
      </c>
      <c r="BF160" s="22">
        <f t="shared" si="254"/>
        <v>0</v>
      </c>
      <c r="BG160" s="22">
        <f t="shared" si="255"/>
        <v>0</v>
      </c>
      <c r="BH160" s="22">
        <f t="shared" si="256"/>
        <v>0</v>
      </c>
      <c r="BI160" s="22">
        <f t="shared" si="257"/>
        <v>0</v>
      </c>
      <c r="BJ160" s="22">
        <f t="shared" si="258"/>
        <v>0</v>
      </c>
      <c r="BK160" s="22">
        <f t="shared" si="259"/>
        <v>0</v>
      </c>
      <c r="BL160" s="22">
        <f t="shared" si="274"/>
        <v>0</v>
      </c>
      <c r="BM160" s="22">
        <f t="shared" si="203"/>
        <v>0</v>
      </c>
      <c r="BN160" s="22">
        <f t="shared" si="260"/>
        <v>0</v>
      </c>
      <c r="BO160" s="22">
        <f t="shared" si="261"/>
        <v>0</v>
      </c>
      <c r="BP160" s="22">
        <f t="shared" si="262"/>
        <v>0</v>
      </c>
      <c r="BQ160" s="22">
        <f t="shared" si="263"/>
        <v>0</v>
      </c>
      <c r="BR160" s="22">
        <f t="shared" si="264"/>
        <v>0</v>
      </c>
      <c r="BS160" s="66" t="e">
        <f>VLOOKUP(V160,'AMS Tabelle Pauschalsätze'!A150:L249,8,TRUE)</f>
        <v>#N/A</v>
      </c>
      <c r="BT160" s="66" t="e">
        <f>VLOOKUP(V160,'AMS Tabelle Pauschalsätze'!A150:L249,7,TRUE)</f>
        <v>#N/A</v>
      </c>
      <c r="BU160" s="73" t="e">
        <f t="shared" si="265"/>
        <v>#N/A</v>
      </c>
      <c r="BV160" s="73" t="e">
        <f t="shared" si="266"/>
        <v>#N/A</v>
      </c>
      <c r="BW160" s="73" t="e">
        <f>VLOOKUP(V160,'AMS Tabelle Pauschalsätze'!A150:L249,10,TRUE)</f>
        <v>#N/A</v>
      </c>
      <c r="BX160" s="11">
        <f t="shared" si="204"/>
        <v>0</v>
      </c>
      <c r="BY160" s="65" t="e">
        <f t="shared" si="205"/>
        <v>#DIV/0!</v>
      </c>
      <c r="BZ160" s="73" t="e">
        <f t="shared" si="267"/>
        <v>#N/A</v>
      </c>
      <c r="CA160" s="110" t="e">
        <f t="shared" si="206"/>
        <v>#N/A</v>
      </c>
      <c r="CB160" s="22"/>
      <c r="CC160" s="28" t="e">
        <f t="shared" si="207"/>
        <v>#DIV/0!</v>
      </c>
      <c r="CD160" s="28" t="e">
        <f t="shared" si="268"/>
        <v>#N/A</v>
      </c>
      <c r="CE160" s="28" t="e">
        <f t="shared" si="269"/>
        <v>#DIV/0!</v>
      </c>
      <c r="CF160" s="11"/>
      <c r="CG160" s="22" t="e">
        <f t="shared" si="270"/>
        <v>#N/A</v>
      </c>
      <c r="CH160" s="22" t="e">
        <f t="shared" si="271"/>
        <v>#N/A</v>
      </c>
      <c r="CI160" s="22" t="e">
        <f t="shared" si="272"/>
        <v>#N/A</v>
      </c>
    </row>
    <row r="161" spans="1:87" x14ac:dyDescent="0.25">
      <c r="A161" s="11">
        <v>148</v>
      </c>
      <c r="B161" s="37"/>
      <c r="C161" s="37"/>
      <c r="D161" s="38"/>
      <c r="E161" s="109"/>
      <c r="F161" s="109"/>
      <c r="G161" s="109"/>
      <c r="H161" s="131" t="e">
        <f t="shared" si="208"/>
        <v>#DIV/0!</v>
      </c>
      <c r="I161" s="20"/>
      <c r="J161" s="93">
        <f t="shared" si="209"/>
        <v>0</v>
      </c>
      <c r="K161" s="31" t="e">
        <f t="shared" si="210"/>
        <v>#N/A</v>
      </c>
      <c r="L161" s="101" t="e">
        <f t="shared" si="211"/>
        <v>#N/A</v>
      </c>
      <c r="M161" s="32" t="e">
        <f t="shared" si="212"/>
        <v>#N/A</v>
      </c>
      <c r="N161" s="31" t="e">
        <f t="shared" si="213"/>
        <v>#N/A</v>
      </c>
      <c r="O161" s="33"/>
      <c r="P161" s="31">
        <f t="shared" si="214"/>
        <v>0</v>
      </c>
      <c r="Q161" s="31">
        <f t="shared" si="215"/>
        <v>0</v>
      </c>
      <c r="R161" s="34" t="e">
        <f t="shared" si="216"/>
        <v>#DIV/0!</v>
      </c>
      <c r="S161" s="34" t="e">
        <f t="shared" si="217"/>
        <v>#N/A</v>
      </c>
      <c r="T161" s="31" t="e">
        <f t="shared" si="218"/>
        <v>#DIV/0!</v>
      </c>
      <c r="U161" s="21"/>
      <c r="V161" s="21">
        <f t="shared" si="273"/>
        <v>0</v>
      </c>
      <c r="W161" s="11">
        <f t="shared" si="219"/>
        <v>0</v>
      </c>
      <c r="X161" s="11">
        <f t="shared" si="220"/>
        <v>0</v>
      </c>
      <c r="Y161" s="11">
        <f t="shared" si="221"/>
        <v>0</v>
      </c>
      <c r="Z161" s="22">
        <f t="shared" si="222"/>
        <v>0</v>
      </c>
      <c r="AA161" s="23">
        <f t="shared" si="223"/>
        <v>0</v>
      </c>
      <c r="AB161" s="24">
        <f t="shared" si="224"/>
        <v>0</v>
      </c>
      <c r="AC161" s="23">
        <f t="shared" si="225"/>
        <v>0</v>
      </c>
      <c r="AD161" s="25" t="e">
        <f t="shared" si="226"/>
        <v>#DIV/0!</v>
      </c>
      <c r="AE161" s="25" t="e">
        <f t="shared" si="227"/>
        <v>#DIV/0!</v>
      </c>
      <c r="AF161" s="11">
        <f t="shared" si="228"/>
        <v>0</v>
      </c>
      <c r="AG161" s="65">
        <f t="shared" si="229"/>
        <v>0</v>
      </c>
      <c r="AH161" s="65">
        <f t="shared" si="230"/>
        <v>0</v>
      </c>
      <c r="AI161" s="26">
        <f t="shared" si="231"/>
        <v>0.9</v>
      </c>
      <c r="AJ161" s="26">
        <f t="shared" si="232"/>
        <v>0</v>
      </c>
      <c r="AK161" s="26">
        <f t="shared" si="233"/>
        <v>0</v>
      </c>
      <c r="AL161" s="26">
        <f t="shared" si="234"/>
        <v>0</v>
      </c>
      <c r="AM161" s="26">
        <f t="shared" si="235"/>
        <v>0</v>
      </c>
      <c r="AN161" s="27">
        <f t="shared" si="236"/>
        <v>0.9</v>
      </c>
      <c r="AO161" s="22">
        <f t="shared" si="237"/>
        <v>0</v>
      </c>
      <c r="AP161" s="22">
        <f t="shared" si="238"/>
        <v>0</v>
      </c>
      <c r="AQ161" s="22">
        <f t="shared" si="239"/>
        <v>0</v>
      </c>
      <c r="AR161" s="22">
        <f t="shared" si="240"/>
        <v>0</v>
      </c>
      <c r="AS161" s="22">
        <f t="shared" si="241"/>
        <v>0</v>
      </c>
      <c r="AT161" s="22">
        <f t="shared" si="242"/>
        <v>0</v>
      </c>
      <c r="AU161" s="22">
        <f t="shared" si="243"/>
        <v>-192</v>
      </c>
      <c r="AV161" s="11">
        <f t="shared" si="244"/>
        <v>0</v>
      </c>
      <c r="AW161" s="11">
        <f t="shared" si="245"/>
        <v>0</v>
      </c>
      <c r="AX161" s="11">
        <f t="shared" si="246"/>
        <v>0</v>
      </c>
      <c r="AY161" s="11">
        <f t="shared" si="247"/>
        <v>0</v>
      </c>
      <c r="AZ161" s="11">
        <f t="shared" si="248"/>
        <v>0</v>
      </c>
      <c r="BA161" s="11">
        <f t="shared" si="249"/>
        <v>0</v>
      </c>
      <c r="BB161" s="12">
        <f t="shared" si="250"/>
        <v>0</v>
      </c>
      <c r="BC161" s="11">
        <f t="shared" si="251"/>
        <v>0</v>
      </c>
      <c r="BD161" s="11">
        <f t="shared" si="252"/>
        <v>0</v>
      </c>
      <c r="BE161" s="11">
        <f t="shared" si="253"/>
        <v>0</v>
      </c>
      <c r="BF161" s="22">
        <f t="shared" si="254"/>
        <v>0</v>
      </c>
      <c r="BG161" s="22">
        <f t="shared" si="255"/>
        <v>0</v>
      </c>
      <c r="BH161" s="22">
        <f t="shared" si="256"/>
        <v>0</v>
      </c>
      <c r="BI161" s="22">
        <f t="shared" si="257"/>
        <v>0</v>
      </c>
      <c r="BJ161" s="22">
        <f t="shared" si="258"/>
        <v>0</v>
      </c>
      <c r="BK161" s="22">
        <f t="shared" si="259"/>
        <v>0</v>
      </c>
      <c r="BL161" s="22">
        <f t="shared" si="274"/>
        <v>0</v>
      </c>
      <c r="BM161" s="22">
        <f t="shared" si="203"/>
        <v>0</v>
      </c>
      <c r="BN161" s="22">
        <f t="shared" si="260"/>
        <v>0</v>
      </c>
      <c r="BO161" s="22">
        <f t="shared" si="261"/>
        <v>0</v>
      </c>
      <c r="BP161" s="22">
        <f t="shared" si="262"/>
        <v>0</v>
      </c>
      <c r="BQ161" s="22">
        <f t="shared" si="263"/>
        <v>0</v>
      </c>
      <c r="BR161" s="22">
        <f t="shared" si="264"/>
        <v>0</v>
      </c>
      <c r="BS161" s="66" t="e">
        <f>VLOOKUP(V161,'AMS Tabelle Pauschalsätze'!A151:L250,8,TRUE)</f>
        <v>#N/A</v>
      </c>
      <c r="BT161" s="66" t="e">
        <f>VLOOKUP(V161,'AMS Tabelle Pauschalsätze'!A151:L250,7,TRUE)</f>
        <v>#N/A</v>
      </c>
      <c r="BU161" s="73" t="e">
        <f t="shared" si="265"/>
        <v>#N/A</v>
      </c>
      <c r="BV161" s="73" t="e">
        <f t="shared" si="266"/>
        <v>#N/A</v>
      </c>
      <c r="BW161" s="73" t="e">
        <f>VLOOKUP(V161,'AMS Tabelle Pauschalsätze'!A151:L250,10,TRUE)</f>
        <v>#N/A</v>
      </c>
      <c r="BX161" s="11">
        <f t="shared" si="204"/>
        <v>0</v>
      </c>
      <c r="BY161" s="65" t="e">
        <f t="shared" si="205"/>
        <v>#DIV/0!</v>
      </c>
      <c r="BZ161" s="73" t="e">
        <f t="shared" si="267"/>
        <v>#N/A</v>
      </c>
      <c r="CA161" s="110" t="e">
        <f t="shared" si="206"/>
        <v>#N/A</v>
      </c>
      <c r="CB161" s="22"/>
      <c r="CC161" s="28" t="e">
        <f t="shared" si="207"/>
        <v>#DIV/0!</v>
      </c>
      <c r="CD161" s="28" t="e">
        <f t="shared" si="268"/>
        <v>#N/A</v>
      </c>
      <c r="CE161" s="28" t="e">
        <f t="shared" si="269"/>
        <v>#DIV/0!</v>
      </c>
      <c r="CF161" s="11"/>
      <c r="CG161" s="22" t="e">
        <f t="shared" si="270"/>
        <v>#N/A</v>
      </c>
      <c r="CH161" s="22" t="e">
        <f t="shared" si="271"/>
        <v>#N/A</v>
      </c>
      <c r="CI161" s="22" t="e">
        <f t="shared" si="272"/>
        <v>#N/A</v>
      </c>
    </row>
    <row r="162" spans="1:87" x14ac:dyDescent="0.25">
      <c r="A162" s="11">
        <v>149</v>
      </c>
      <c r="B162" s="37"/>
      <c r="C162" s="37"/>
      <c r="D162" s="38"/>
      <c r="E162" s="109"/>
      <c r="F162" s="109"/>
      <c r="G162" s="109"/>
      <c r="H162" s="131" t="e">
        <f t="shared" si="208"/>
        <v>#DIV/0!</v>
      </c>
      <c r="I162" s="20"/>
      <c r="J162" s="93">
        <f t="shared" si="209"/>
        <v>0</v>
      </c>
      <c r="K162" s="31" t="e">
        <f t="shared" si="210"/>
        <v>#N/A</v>
      </c>
      <c r="L162" s="101" t="e">
        <f t="shared" si="211"/>
        <v>#N/A</v>
      </c>
      <c r="M162" s="32" t="e">
        <f t="shared" si="212"/>
        <v>#N/A</v>
      </c>
      <c r="N162" s="31" t="e">
        <f t="shared" si="213"/>
        <v>#N/A</v>
      </c>
      <c r="O162" s="33"/>
      <c r="P162" s="31">
        <f t="shared" si="214"/>
        <v>0</v>
      </c>
      <c r="Q162" s="31">
        <f t="shared" si="215"/>
        <v>0</v>
      </c>
      <c r="R162" s="34" t="e">
        <f t="shared" si="216"/>
        <v>#DIV/0!</v>
      </c>
      <c r="S162" s="34" t="e">
        <f t="shared" si="217"/>
        <v>#N/A</v>
      </c>
      <c r="T162" s="31" t="e">
        <f t="shared" si="218"/>
        <v>#DIV/0!</v>
      </c>
      <c r="U162" s="21"/>
      <c r="V162" s="21">
        <f t="shared" si="273"/>
        <v>0</v>
      </c>
      <c r="W162" s="11">
        <f t="shared" si="219"/>
        <v>0</v>
      </c>
      <c r="X162" s="11">
        <f t="shared" si="220"/>
        <v>0</v>
      </c>
      <c r="Y162" s="11">
        <f t="shared" si="221"/>
        <v>0</v>
      </c>
      <c r="Z162" s="22">
        <f t="shared" si="222"/>
        <v>0</v>
      </c>
      <c r="AA162" s="23">
        <f t="shared" si="223"/>
        <v>0</v>
      </c>
      <c r="AB162" s="24">
        <f t="shared" si="224"/>
        <v>0</v>
      </c>
      <c r="AC162" s="23">
        <f t="shared" si="225"/>
        <v>0</v>
      </c>
      <c r="AD162" s="25" t="e">
        <f t="shared" si="226"/>
        <v>#DIV/0!</v>
      </c>
      <c r="AE162" s="25" t="e">
        <f t="shared" si="227"/>
        <v>#DIV/0!</v>
      </c>
      <c r="AF162" s="11">
        <f t="shared" si="228"/>
        <v>0</v>
      </c>
      <c r="AG162" s="65">
        <f t="shared" si="229"/>
        <v>0</v>
      </c>
      <c r="AH162" s="65">
        <f t="shared" si="230"/>
        <v>0</v>
      </c>
      <c r="AI162" s="26">
        <f t="shared" si="231"/>
        <v>0.9</v>
      </c>
      <c r="AJ162" s="26">
        <f t="shared" si="232"/>
        <v>0</v>
      </c>
      <c r="AK162" s="26">
        <f t="shared" si="233"/>
        <v>0</v>
      </c>
      <c r="AL162" s="26">
        <f t="shared" si="234"/>
        <v>0</v>
      </c>
      <c r="AM162" s="26">
        <f t="shared" si="235"/>
        <v>0</v>
      </c>
      <c r="AN162" s="27">
        <f t="shared" si="236"/>
        <v>0.9</v>
      </c>
      <c r="AO162" s="22">
        <f t="shared" si="237"/>
        <v>0</v>
      </c>
      <c r="AP162" s="22">
        <f t="shared" si="238"/>
        <v>0</v>
      </c>
      <c r="AQ162" s="22">
        <f t="shared" si="239"/>
        <v>0</v>
      </c>
      <c r="AR162" s="22">
        <f t="shared" si="240"/>
        <v>0</v>
      </c>
      <c r="AS162" s="22">
        <f t="shared" si="241"/>
        <v>0</v>
      </c>
      <c r="AT162" s="22">
        <f t="shared" si="242"/>
        <v>0</v>
      </c>
      <c r="AU162" s="22">
        <f t="shared" si="243"/>
        <v>-192</v>
      </c>
      <c r="AV162" s="11">
        <f t="shared" si="244"/>
        <v>0</v>
      </c>
      <c r="AW162" s="11">
        <f t="shared" si="245"/>
        <v>0</v>
      </c>
      <c r="AX162" s="11">
        <f t="shared" si="246"/>
        <v>0</v>
      </c>
      <c r="AY162" s="11">
        <f t="shared" si="247"/>
        <v>0</v>
      </c>
      <c r="AZ162" s="11">
        <f t="shared" si="248"/>
        <v>0</v>
      </c>
      <c r="BA162" s="11">
        <f t="shared" si="249"/>
        <v>0</v>
      </c>
      <c r="BB162" s="12">
        <f t="shared" si="250"/>
        <v>0</v>
      </c>
      <c r="BC162" s="11">
        <f t="shared" si="251"/>
        <v>0</v>
      </c>
      <c r="BD162" s="11">
        <f t="shared" si="252"/>
        <v>0</v>
      </c>
      <c r="BE162" s="11">
        <f t="shared" si="253"/>
        <v>0</v>
      </c>
      <c r="BF162" s="22">
        <f t="shared" si="254"/>
        <v>0</v>
      </c>
      <c r="BG162" s="22">
        <f t="shared" si="255"/>
        <v>0</v>
      </c>
      <c r="BH162" s="22">
        <f t="shared" si="256"/>
        <v>0</v>
      </c>
      <c r="BI162" s="22">
        <f t="shared" si="257"/>
        <v>0</v>
      </c>
      <c r="BJ162" s="22">
        <f t="shared" si="258"/>
        <v>0</v>
      </c>
      <c r="BK162" s="22">
        <f t="shared" si="259"/>
        <v>0</v>
      </c>
      <c r="BL162" s="22">
        <f t="shared" si="274"/>
        <v>0</v>
      </c>
      <c r="BM162" s="22">
        <f t="shared" si="203"/>
        <v>0</v>
      </c>
      <c r="BN162" s="22">
        <f t="shared" si="260"/>
        <v>0</v>
      </c>
      <c r="BO162" s="22">
        <f t="shared" si="261"/>
        <v>0</v>
      </c>
      <c r="BP162" s="22">
        <f t="shared" si="262"/>
        <v>0</v>
      </c>
      <c r="BQ162" s="22">
        <f t="shared" si="263"/>
        <v>0</v>
      </c>
      <c r="BR162" s="22">
        <f t="shared" si="264"/>
        <v>0</v>
      </c>
      <c r="BS162" s="66" t="e">
        <f>VLOOKUP(V162,'AMS Tabelle Pauschalsätze'!A152:L251,8,TRUE)</f>
        <v>#N/A</v>
      </c>
      <c r="BT162" s="66" t="e">
        <f>VLOOKUP(V162,'AMS Tabelle Pauschalsätze'!A152:L251,7,TRUE)</f>
        <v>#N/A</v>
      </c>
      <c r="BU162" s="73" t="e">
        <f t="shared" si="265"/>
        <v>#N/A</v>
      </c>
      <c r="BV162" s="73" t="e">
        <f t="shared" si="266"/>
        <v>#N/A</v>
      </c>
      <c r="BW162" s="73" t="e">
        <f>VLOOKUP(V162,'AMS Tabelle Pauschalsätze'!A152:L251,10,TRUE)</f>
        <v>#N/A</v>
      </c>
      <c r="BX162" s="11">
        <f t="shared" si="204"/>
        <v>0</v>
      </c>
      <c r="BY162" s="65" t="e">
        <f t="shared" si="205"/>
        <v>#DIV/0!</v>
      </c>
      <c r="BZ162" s="73" t="e">
        <f t="shared" si="267"/>
        <v>#N/A</v>
      </c>
      <c r="CA162" s="110" t="e">
        <f t="shared" si="206"/>
        <v>#N/A</v>
      </c>
      <c r="CB162" s="22"/>
      <c r="CC162" s="28" t="e">
        <f t="shared" si="207"/>
        <v>#DIV/0!</v>
      </c>
      <c r="CD162" s="28" t="e">
        <f t="shared" si="268"/>
        <v>#N/A</v>
      </c>
      <c r="CE162" s="28" t="e">
        <f t="shared" si="269"/>
        <v>#DIV/0!</v>
      </c>
      <c r="CF162" s="11"/>
      <c r="CG162" s="22" t="e">
        <f t="shared" si="270"/>
        <v>#N/A</v>
      </c>
      <c r="CH162" s="22" t="e">
        <f t="shared" si="271"/>
        <v>#N/A</v>
      </c>
      <c r="CI162" s="22" t="e">
        <f t="shared" si="272"/>
        <v>#N/A</v>
      </c>
    </row>
    <row r="163" spans="1:87" x14ac:dyDescent="0.25">
      <c r="A163" s="11">
        <v>150</v>
      </c>
      <c r="B163" s="37"/>
      <c r="C163" s="37"/>
      <c r="D163" s="38"/>
      <c r="E163" s="109"/>
      <c r="F163" s="109"/>
      <c r="G163" s="109"/>
      <c r="H163" s="131" t="e">
        <f t="shared" si="208"/>
        <v>#DIV/0!</v>
      </c>
      <c r="I163" s="20"/>
      <c r="J163" s="94">
        <f t="shared" si="209"/>
        <v>0</v>
      </c>
      <c r="K163" s="89" t="e">
        <f t="shared" si="210"/>
        <v>#N/A</v>
      </c>
      <c r="L163" s="102" t="e">
        <f t="shared" si="211"/>
        <v>#N/A</v>
      </c>
      <c r="M163" s="90" t="e">
        <f t="shared" si="212"/>
        <v>#N/A</v>
      </c>
      <c r="N163" s="89" t="e">
        <f t="shared" si="213"/>
        <v>#N/A</v>
      </c>
      <c r="O163" s="91"/>
      <c r="P163" s="89">
        <f t="shared" si="214"/>
        <v>0</v>
      </c>
      <c r="Q163" s="89">
        <f t="shared" si="215"/>
        <v>0</v>
      </c>
      <c r="R163" s="92" t="e">
        <f t="shared" si="216"/>
        <v>#DIV/0!</v>
      </c>
      <c r="S163" s="92" t="e">
        <f t="shared" si="217"/>
        <v>#N/A</v>
      </c>
      <c r="T163" s="89" t="e">
        <f t="shared" si="218"/>
        <v>#DIV/0!</v>
      </c>
      <c r="U163" s="21"/>
      <c r="V163" s="21">
        <f t="shared" si="273"/>
        <v>0</v>
      </c>
      <c r="W163" s="11">
        <f t="shared" si="219"/>
        <v>0</v>
      </c>
      <c r="X163" s="11">
        <f t="shared" si="220"/>
        <v>0</v>
      </c>
      <c r="Y163" s="11">
        <f t="shared" si="221"/>
        <v>0</v>
      </c>
      <c r="Z163" s="22">
        <f t="shared" si="222"/>
        <v>0</v>
      </c>
      <c r="AA163" s="23">
        <f t="shared" si="223"/>
        <v>0</v>
      </c>
      <c r="AB163" s="24">
        <f t="shared" si="224"/>
        <v>0</v>
      </c>
      <c r="AC163" s="23">
        <f t="shared" si="225"/>
        <v>0</v>
      </c>
      <c r="AD163" s="25" t="e">
        <f t="shared" si="226"/>
        <v>#DIV/0!</v>
      </c>
      <c r="AE163" s="25" t="e">
        <f t="shared" si="227"/>
        <v>#DIV/0!</v>
      </c>
      <c r="AF163" s="11">
        <f t="shared" si="228"/>
        <v>0</v>
      </c>
      <c r="AG163" s="65">
        <f t="shared" si="229"/>
        <v>0</v>
      </c>
      <c r="AH163" s="65">
        <f t="shared" si="230"/>
        <v>0</v>
      </c>
      <c r="AI163" s="26">
        <f t="shared" si="231"/>
        <v>0.9</v>
      </c>
      <c r="AJ163" s="26">
        <f t="shared" si="232"/>
        <v>0</v>
      </c>
      <c r="AK163" s="26">
        <f t="shared" si="233"/>
        <v>0</v>
      </c>
      <c r="AL163" s="26">
        <f t="shared" si="234"/>
        <v>0</v>
      </c>
      <c r="AM163" s="26">
        <f t="shared" si="235"/>
        <v>0</v>
      </c>
      <c r="AN163" s="27">
        <f t="shared" si="236"/>
        <v>0.9</v>
      </c>
      <c r="AO163" s="22">
        <f t="shared" si="237"/>
        <v>0</v>
      </c>
      <c r="AP163" s="22">
        <f t="shared" si="238"/>
        <v>0</v>
      </c>
      <c r="AQ163" s="22">
        <f t="shared" si="239"/>
        <v>0</v>
      </c>
      <c r="AR163" s="22">
        <f t="shared" si="240"/>
        <v>0</v>
      </c>
      <c r="AS163" s="22">
        <f t="shared" si="241"/>
        <v>0</v>
      </c>
      <c r="AT163" s="22">
        <f t="shared" si="242"/>
        <v>0</v>
      </c>
      <c r="AU163" s="22">
        <f t="shared" si="243"/>
        <v>-192</v>
      </c>
      <c r="AV163" s="11">
        <f t="shared" si="244"/>
        <v>0</v>
      </c>
      <c r="AW163" s="11">
        <f t="shared" si="245"/>
        <v>0</v>
      </c>
      <c r="AX163" s="11">
        <f t="shared" si="246"/>
        <v>0</v>
      </c>
      <c r="AY163" s="11">
        <f t="shared" si="247"/>
        <v>0</v>
      </c>
      <c r="AZ163" s="11">
        <f t="shared" si="248"/>
        <v>0</v>
      </c>
      <c r="BA163" s="11">
        <f t="shared" si="249"/>
        <v>0</v>
      </c>
      <c r="BB163" s="12">
        <f t="shared" si="250"/>
        <v>0</v>
      </c>
      <c r="BC163" s="11">
        <f t="shared" si="251"/>
        <v>0</v>
      </c>
      <c r="BD163" s="11">
        <f t="shared" si="252"/>
        <v>0</v>
      </c>
      <c r="BE163" s="11">
        <f t="shared" si="253"/>
        <v>0</v>
      </c>
      <c r="BF163" s="22">
        <f t="shared" si="254"/>
        <v>0</v>
      </c>
      <c r="BG163" s="22">
        <f t="shared" si="255"/>
        <v>0</v>
      </c>
      <c r="BH163" s="22">
        <f t="shared" si="256"/>
        <v>0</v>
      </c>
      <c r="BI163" s="22">
        <f t="shared" si="257"/>
        <v>0</v>
      </c>
      <c r="BJ163" s="22">
        <f t="shared" si="258"/>
        <v>0</v>
      </c>
      <c r="BK163" s="22">
        <f t="shared" si="259"/>
        <v>0</v>
      </c>
      <c r="BL163" s="22">
        <f t="shared" si="274"/>
        <v>0</v>
      </c>
      <c r="BM163" s="22">
        <f t="shared" si="203"/>
        <v>0</v>
      </c>
      <c r="BN163" s="22">
        <f t="shared" si="260"/>
        <v>0</v>
      </c>
      <c r="BO163" s="22">
        <f t="shared" si="261"/>
        <v>0</v>
      </c>
      <c r="BP163" s="22">
        <f t="shared" si="262"/>
        <v>0</v>
      </c>
      <c r="BQ163" s="22">
        <f t="shared" si="263"/>
        <v>0</v>
      </c>
      <c r="BR163" s="22">
        <f t="shared" si="264"/>
        <v>0</v>
      </c>
      <c r="BS163" s="66" t="e">
        <f>VLOOKUP(V163,'AMS Tabelle Pauschalsätze'!A153:L252,8,TRUE)</f>
        <v>#N/A</v>
      </c>
      <c r="BT163" s="66" t="e">
        <f>VLOOKUP(V163,'AMS Tabelle Pauschalsätze'!A153:L252,7,TRUE)</f>
        <v>#N/A</v>
      </c>
      <c r="BU163" s="73" t="e">
        <f t="shared" si="265"/>
        <v>#N/A</v>
      </c>
      <c r="BV163" s="73" t="e">
        <f t="shared" si="266"/>
        <v>#N/A</v>
      </c>
      <c r="BW163" s="73" t="e">
        <f>VLOOKUP(V163,'AMS Tabelle Pauschalsätze'!A153:L252,10,TRUE)</f>
        <v>#N/A</v>
      </c>
      <c r="BX163" s="11">
        <f t="shared" si="204"/>
        <v>0</v>
      </c>
      <c r="BY163" s="65" t="e">
        <f t="shared" si="205"/>
        <v>#DIV/0!</v>
      </c>
      <c r="BZ163" s="73" t="e">
        <f t="shared" si="267"/>
        <v>#N/A</v>
      </c>
      <c r="CA163" s="110" t="e">
        <f t="shared" si="206"/>
        <v>#N/A</v>
      </c>
      <c r="CB163" s="22"/>
      <c r="CC163" s="28" t="e">
        <f t="shared" si="207"/>
        <v>#DIV/0!</v>
      </c>
      <c r="CD163" s="28" t="e">
        <f t="shared" si="268"/>
        <v>#N/A</v>
      </c>
      <c r="CE163" s="28" t="e">
        <f t="shared" si="269"/>
        <v>#DIV/0!</v>
      </c>
      <c r="CF163" s="11"/>
      <c r="CG163" s="22" t="e">
        <f t="shared" si="270"/>
        <v>#N/A</v>
      </c>
      <c r="CH163" s="22" t="e">
        <f t="shared" si="271"/>
        <v>#N/A</v>
      </c>
      <c r="CI163" s="22" t="e">
        <f t="shared" si="272"/>
        <v>#N/A</v>
      </c>
    </row>
    <row r="164" spans="1:87" x14ac:dyDescent="0.25">
      <c r="B164" s="1" t="s">
        <v>77</v>
      </c>
      <c r="D164" s="30">
        <f t="shared" ref="D164:G164" si="275">SUM(D14:D163)</f>
        <v>14130</v>
      </c>
      <c r="E164" s="30">
        <f t="shared" si="275"/>
        <v>228.5</v>
      </c>
      <c r="F164" s="30">
        <f t="shared" si="275"/>
        <v>238.5</v>
      </c>
      <c r="G164" s="30">
        <f t="shared" si="275"/>
        <v>45.7</v>
      </c>
      <c r="H164" s="30"/>
      <c r="I164" s="30"/>
      <c r="J164" s="30">
        <f>SUMIF(J14:J163,"&gt;0",J14:J163)</f>
        <v>21014.933333333331</v>
      </c>
      <c r="K164" s="30">
        <f>SUMIF(K14:K163,"&gt;0",K14:K163)</f>
        <v>17990.863333333335</v>
      </c>
      <c r="L164" s="30">
        <f t="shared" ref="L164:T164" si="276">SUMIF(L14:L163,"&gt;0",L14:L163)</f>
        <v>14584.153300000002</v>
      </c>
      <c r="M164" s="30">
        <f t="shared" si="276"/>
        <v>3406.7100333333324</v>
      </c>
      <c r="N164" s="30">
        <f t="shared" si="276"/>
        <v>109.92000000000002</v>
      </c>
      <c r="O164" s="30">
        <f t="shared" si="276"/>
        <v>0</v>
      </c>
      <c r="P164" s="30">
        <f t="shared" si="276"/>
        <v>9823.6255973333336</v>
      </c>
      <c r="Q164" s="30">
        <f t="shared" si="276"/>
        <v>8342.4323948666679</v>
      </c>
      <c r="R164" s="30">
        <f t="shared" si="276"/>
        <v>2073.3436250000004</v>
      </c>
      <c r="S164" s="30">
        <f t="shared" si="276"/>
        <v>8805.0563750000001</v>
      </c>
      <c r="T164" s="30">
        <f t="shared" si="276"/>
        <v>10878.4</v>
      </c>
    </row>
  </sheetData>
  <sheetProtection algorithmName="SHA-512" hashValue="vA/CF7fAD5k2BdjBtLGQTJ9LO/Nzhmno8kqpKyGx6G8jk6WuxNSYEDDjYchXWdPfTqWw9Fb1+HuG4UqAppuLvw==" saltValue="qsfiI79YCWj3XZV6jNb2/Q==" spinCount="100000" sheet="1"/>
  <dataValidations count="1">
    <dataValidation type="list" allowBlank="1" showInputMessage="1" showErrorMessage="1" sqref="C14:C163">
      <formula1>"ja,nein"</formula1>
    </dataValidation>
  </dataValidations>
  <hyperlinks>
    <hyperlink ref="B4" r:id="rId1"/>
    <hyperlink ref="B8" location="'Hinweise &amp; Anleitung'!A1" display="Ausfüllanleitung und Erklärungen auf Blatt &quot;Hinweise &amp; Anleitung&quot;"/>
  </hyperlinks>
  <pageMargins left="0.7" right="0.7" top="0.78740157499999996" bottom="0.78740157499999996" header="0.3" footer="0.3"/>
  <pageSetup paperSize="9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B2:L55"/>
  <sheetViews>
    <sheetView topLeftCell="A22" workbookViewId="0">
      <selection activeCell="K47" sqref="K47"/>
    </sheetView>
  </sheetViews>
  <sheetFormatPr baseColWidth="10" defaultRowHeight="15" x14ac:dyDescent="0.25"/>
  <cols>
    <col min="2" max="2" width="11.42578125" style="118"/>
  </cols>
  <sheetData>
    <row r="2" spans="2:12" ht="18.75" x14ac:dyDescent="0.3">
      <c r="B2" s="126" t="s">
        <v>179</v>
      </c>
    </row>
    <row r="3" spans="2:12" x14ac:dyDescent="0.25">
      <c r="B3" s="7" t="s">
        <v>187</v>
      </c>
    </row>
    <row r="4" spans="2:12" x14ac:dyDescent="0.25">
      <c r="B4" s="119" t="s">
        <v>181</v>
      </c>
    </row>
    <row r="5" spans="2:12" x14ac:dyDescent="0.25">
      <c r="B5" s="7"/>
    </row>
    <row r="6" spans="2:12" x14ac:dyDescent="0.25">
      <c r="F6" s="1" t="s">
        <v>169</v>
      </c>
    </row>
    <row r="7" spans="2:12" x14ac:dyDescent="0.25">
      <c r="B7" s="119" t="s">
        <v>175</v>
      </c>
      <c r="D7" s="132">
        <v>90</v>
      </c>
      <c r="F7" s="11"/>
      <c r="G7" t="s">
        <v>167</v>
      </c>
    </row>
    <row r="8" spans="2:12" x14ac:dyDescent="0.25">
      <c r="F8" s="122"/>
      <c r="G8" s="1" t="s">
        <v>168</v>
      </c>
    </row>
    <row r="9" spans="2:12" x14ac:dyDescent="0.25">
      <c r="B9" s="119" t="s">
        <v>172</v>
      </c>
    </row>
    <row r="10" spans="2:12" x14ac:dyDescent="0.25">
      <c r="B10" s="118" t="s">
        <v>138</v>
      </c>
      <c r="D10" s="11">
        <f>COUNTIFS(Kurzarbeitsrechner!C$14:C$163,"ja",Kurzarbeitsrechner!BY$14:BY$163,"1")</f>
        <v>1</v>
      </c>
    </row>
    <row r="11" spans="2:12" x14ac:dyDescent="0.25">
      <c r="B11" s="118" t="s">
        <v>139</v>
      </c>
      <c r="D11" s="11">
        <f>IF(D10&gt;0,SUMIFS(Kurzarbeitsrechner!V14:V163,Kurzarbeitsrechner!C14:C163,"ja",Kurzarbeitsrechner!BY14:BY163,"1")/D10,0)</f>
        <v>1201</v>
      </c>
      <c r="E11" s="128">
        <f>IF(D11&gt;=5370,5370,IF(D11&gt;0,ROUNDDOWN((D11-0.01)/50,0)*50+1,0))</f>
        <v>1201</v>
      </c>
    </row>
    <row r="12" spans="2:12" x14ac:dyDescent="0.25">
      <c r="B12" s="118" t="s">
        <v>140</v>
      </c>
      <c r="D12" s="11">
        <f>SUMIFS(Kurzarbeitsrechner!AH14:AH163,Kurzarbeitsrechner!C14:C163,"ja",Kurzarbeitsrechner!BY14:BY163,"1")*D7/30</f>
        <v>469.59000000000003</v>
      </c>
      <c r="F12" t="s">
        <v>183</v>
      </c>
    </row>
    <row r="13" spans="2:12" x14ac:dyDescent="0.25">
      <c r="B13" s="118" t="s">
        <v>141</v>
      </c>
      <c r="C13" s="134">
        <v>38.5</v>
      </c>
      <c r="D13" s="129">
        <f>IF(E11&gt;0,VLOOKUP(E11,'AMS Tabelle Pauschalsätze'!A$4:L$103,12,TRUE)/C13*40,0)</f>
        <v>10.088311688311688</v>
      </c>
      <c r="E13" s="124"/>
      <c r="F13" t="s">
        <v>184</v>
      </c>
    </row>
    <row r="14" spans="2:12" x14ac:dyDescent="0.25">
      <c r="B14" s="118" t="s">
        <v>142</v>
      </c>
      <c r="D14" s="22">
        <f>D12*D13</f>
        <v>4737.3702857142862</v>
      </c>
    </row>
    <row r="16" spans="2:12" x14ac:dyDescent="0.25">
      <c r="I16" s="1"/>
      <c r="J16" s="1"/>
      <c r="K16" s="1"/>
      <c r="L16" s="127"/>
    </row>
    <row r="17" spans="2:10" x14ac:dyDescent="0.25">
      <c r="B17" s="119" t="s">
        <v>171</v>
      </c>
    </row>
    <row r="18" spans="2:10" x14ac:dyDescent="0.25">
      <c r="B18" s="118" t="s">
        <v>143</v>
      </c>
      <c r="D18" s="11">
        <f>COUNTIFS(Kurzarbeitsrechner!C$14:C$163,"nein",Kurzarbeitsrechner!BY$14:BY$163,"1",Kurzarbeitsrechner!D$14:D$163,"&lt;=1700")</f>
        <v>1</v>
      </c>
    </row>
    <row r="19" spans="2:10" x14ac:dyDescent="0.25">
      <c r="B19" s="118" t="s">
        <v>144</v>
      </c>
      <c r="D19" s="11">
        <f>IF(D18&gt;0,SUMIFS(Kurzarbeitsrechner!V$14:V$163,Kurzarbeitsrechner!C$14:C$163,"nein",Kurzarbeitsrechner!BY$14:BY$163,"1",Kurzarbeitsrechner!D$14:D$163,"&lt;=1700")/D18,0)</f>
        <v>1551</v>
      </c>
      <c r="E19" s="128">
        <f>IF(D19&gt;=5370,5370,IF(D19&gt;0,ROUNDDOWN((D19-0.01)/50,0)*50+1,0))</f>
        <v>1551</v>
      </c>
    </row>
    <row r="20" spans="2:10" x14ac:dyDescent="0.25">
      <c r="B20" s="118" t="s">
        <v>145</v>
      </c>
      <c r="D20" s="11">
        <f>SUMIFS(Kurzarbeitsrechner!AH$14:AH$163,Kurzarbeitsrechner!C$14:C$163,"nein",Kurzarbeitsrechner!BY$14:BY$163,"1",Kurzarbeitsrechner!D$14:D$163,"&lt;=1700")*D7/30</f>
        <v>324.75</v>
      </c>
      <c r="F20" t="s">
        <v>183</v>
      </c>
    </row>
    <row r="21" spans="2:10" x14ac:dyDescent="0.25">
      <c r="B21" s="118" t="s">
        <v>146</v>
      </c>
      <c r="C21" s="134">
        <v>40</v>
      </c>
      <c r="D21" s="129">
        <f>IF(E19&gt;0,VLOOKUP(E19,'AMS Tabelle Pauschalsätze'!A$4:L$103,12,TRUE)/C21*40,0)</f>
        <v>12.3</v>
      </c>
      <c r="E21" s="124"/>
      <c r="F21" t="s">
        <v>184</v>
      </c>
    </row>
    <row r="22" spans="2:10" x14ac:dyDescent="0.25">
      <c r="B22" s="118" t="s">
        <v>147</v>
      </c>
      <c r="D22" s="22">
        <f>D20*D21</f>
        <v>3994.4250000000002</v>
      </c>
    </row>
    <row r="24" spans="2:10" x14ac:dyDescent="0.25">
      <c r="J24" t="s">
        <v>182</v>
      </c>
    </row>
    <row r="25" spans="2:10" x14ac:dyDescent="0.25">
      <c r="B25" s="119" t="s">
        <v>170</v>
      </c>
    </row>
    <row r="26" spans="2:10" x14ac:dyDescent="0.25">
      <c r="B26" s="118" t="s">
        <v>148</v>
      </c>
      <c r="D26" s="11">
        <f>COUNTIFS(Kurzarbeitsrechner!C$14:C$163,"nein",Kurzarbeitsrechner!BY$14:BY$163,"1",Kurzarbeitsrechner!D$14:D$163,"&gt;1700",Kurzarbeitsrechner!D$14:D$163,"&lt;=2685")</f>
        <v>1</v>
      </c>
    </row>
    <row r="27" spans="2:10" x14ac:dyDescent="0.25">
      <c r="B27" s="118" t="s">
        <v>149</v>
      </c>
      <c r="D27" s="11">
        <f>IF(D26&gt;0,SUMIFS(Kurzarbeitsrechner!V$14:V$163,Kurzarbeitsrechner!C$14:C$163,"nein",Kurzarbeitsrechner!BY$14:BY$163,"1",Kurzarbeitsrechner!D$14:D$163,"&gt;1700",Kurzarbeitsrechner!D$14:D$163,"&lt;=2685")/D26,0)</f>
        <v>2251</v>
      </c>
      <c r="E27" s="128">
        <f>IF(D27&gt;=5370,5370,IF(D27&gt;0,ROUNDDOWN((D27-0.01)/50,0)*50+1,0))</f>
        <v>2251</v>
      </c>
    </row>
    <row r="28" spans="2:10" x14ac:dyDescent="0.25">
      <c r="B28" s="118" t="s">
        <v>150</v>
      </c>
      <c r="D28" s="11">
        <f>SUMIFS(Kurzarbeitsrechner!AH$14:AH$163,Kurzarbeitsrechner!C$14:C$163,"nein",Kurzarbeitsrechner!BY$14:BY$163,"1",Kurzarbeitsrechner!D$14:D$163,"&gt;1700",Kurzarbeitsrechner!D$14:D$163,"&lt;=2685")*D7/30</f>
        <v>467.64</v>
      </c>
      <c r="F28" t="s">
        <v>183</v>
      </c>
    </row>
    <row r="29" spans="2:10" x14ac:dyDescent="0.25">
      <c r="B29" s="118" t="s">
        <v>151</v>
      </c>
      <c r="C29" s="134">
        <v>40</v>
      </c>
      <c r="D29" s="129">
        <f>IF(E27&gt;0,VLOOKUP(E27,'AMS Tabelle Pauschalsätze'!A$4:L$103,12,TRUE)/C29*40,0)</f>
        <v>17.010000000000002</v>
      </c>
      <c r="E29" s="124"/>
      <c r="F29" t="s">
        <v>184</v>
      </c>
    </row>
    <row r="30" spans="2:10" x14ac:dyDescent="0.25">
      <c r="B30" s="118" t="s">
        <v>152</v>
      </c>
      <c r="D30" s="22">
        <f>D28*D29</f>
        <v>7954.5564000000004</v>
      </c>
    </row>
    <row r="33" spans="2:11" x14ac:dyDescent="0.25">
      <c r="B33" s="119" t="s">
        <v>176</v>
      </c>
    </row>
    <row r="34" spans="2:11" x14ac:dyDescent="0.25">
      <c r="B34" s="118" t="s">
        <v>153</v>
      </c>
      <c r="D34" s="11">
        <f>COUNTIFS(Kurzarbeitsrechner!C$14:C$163,"nein",Kurzarbeitsrechner!BY$14:BY$163,"1",Kurzarbeitsrechner!D$14:D$163,"&gt;2685")</f>
        <v>2</v>
      </c>
    </row>
    <row r="35" spans="2:11" x14ac:dyDescent="0.25">
      <c r="B35" s="118" t="s">
        <v>154</v>
      </c>
      <c r="D35" s="11">
        <f>IF(D34&gt;0,SUMIFS(Kurzarbeitsrechner!V$14:V$163,Kurzarbeitsrechner!C$14:C$163,"nein",Kurzarbeitsrechner!BY$14:BY$163,"1",Kurzarbeitsrechner!D$14:D$163,"&gt;2685")/D34,0)</f>
        <v>3451</v>
      </c>
      <c r="E35" s="128">
        <f>IF(D35&gt;=5370,5370,IF(D35&gt;0,ROUNDDOWN((D35-0.01)/50,0)*50+1,0))</f>
        <v>3451</v>
      </c>
    </row>
    <row r="36" spans="2:11" x14ac:dyDescent="0.25">
      <c r="B36" s="118" t="s">
        <v>155</v>
      </c>
      <c r="D36" s="11">
        <f>SUMIFS(Kurzarbeitsrechner!AH$14:AH$163,Kurzarbeitsrechner!C$14:C$163,"nein",Kurzarbeitsrechner!BY$14:BY$163,"1",Kurzarbeitsrechner!D$14:D$163,"&gt;2685")*D7/30</f>
        <v>917.7299999999999</v>
      </c>
      <c r="F36" t="s">
        <v>183</v>
      </c>
    </row>
    <row r="37" spans="2:11" x14ac:dyDescent="0.25">
      <c r="B37" s="118" t="s">
        <v>156</v>
      </c>
      <c r="C37" s="134">
        <v>40</v>
      </c>
      <c r="D37" s="129">
        <f>IF(E35&gt;0,VLOOKUP(E35,'AMS Tabelle Pauschalsätze'!A$4:L$103,12,TRUE)/C37*40,0)</f>
        <v>25.07</v>
      </c>
      <c r="E37" s="124"/>
      <c r="F37" t="s">
        <v>184</v>
      </c>
    </row>
    <row r="38" spans="2:11" x14ac:dyDescent="0.25">
      <c r="B38" s="118" t="s">
        <v>157</v>
      </c>
      <c r="D38" s="22">
        <f>D36*D37</f>
        <v>23007.491099999999</v>
      </c>
    </row>
    <row r="41" spans="2:11" x14ac:dyDescent="0.25">
      <c r="B41" s="119" t="s">
        <v>173</v>
      </c>
    </row>
    <row r="42" spans="2:11" x14ac:dyDescent="0.25">
      <c r="B42" s="118" t="s">
        <v>158</v>
      </c>
      <c r="D42" s="11">
        <f>COUNTIFS(Kurzarbeitsrechner!BY$14:BY$163,"&gt;1",Kurzarbeitsrechner!D$14:D$163,"&gt;1")</f>
        <v>1</v>
      </c>
    </row>
    <row r="43" spans="2:11" x14ac:dyDescent="0.25">
      <c r="B43" s="118" t="s">
        <v>159</v>
      </c>
      <c r="D43" s="11">
        <f>SUMIFS(Kurzarbeitsrechner!AH$14:AH$163,Kurzarbeitsrechner!BY$14:BY$163,"&gt;1")*D7/30</f>
        <v>194.85</v>
      </c>
    </row>
    <row r="44" spans="2:11" x14ac:dyDescent="0.25">
      <c r="B44" s="118" t="s">
        <v>160</v>
      </c>
      <c r="D44" s="130">
        <f>IF(D42&gt;0,SUMIFS(Kurzarbeitsrechner!L14:L163,Kurzarbeitsrechner!BY$14:BY$163,"&gt;1")/30*D7,0)</f>
        <v>3850.2360000000008</v>
      </c>
      <c r="F44" s="107" t="s">
        <v>174</v>
      </c>
    </row>
    <row r="45" spans="2:11" x14ac:dyDescent="0.25">
      <c r="F45" s="125" t="s">
        <v>190</v>
      </c>
    </row>
    <row r="46" spans="2:11" x14ac:dyDescent="0.25">
      <c r="F46" s="125" t="s">
        <v>191</v>
      </c>
      <c r="K46" s="132">
        <v>0</v>
      </c>
    </row>
    <row r="47" spans="2:11" x14ac:dyDescent="0.25">
      <c r="B47" s="119" t="s">
        <v>180</v>
      </c>
      <c r="F47" s="125" t="s">
        <v>192</v>
      </c>
    </row>
    <row r="48" spans="2:11" x14ac:dyDescent="0.25">
      <c r="B48" s="118" t="s">
        <v>161</v>
      </c>
      <c r="C48" s="7"/>
      <c r="D48" s="11">
        <f>D10+D18+D26+D34+D42</f>
        <v>6</v>
      </c>
    </row>
    <row r="49" spans="2:6" x14ac:dyDescent="0.25">
      <c r="B49" s="118" t="s">
        <v>162</v>
      </c>
      <c r="C49" s="7"/>
      <c r="D49" s="22">
        <f>D12+D20+D28+D36+D43</f>
        <v>2374.56</v>
      </c>
    </row>
    <row r="50" spans="2:6" x14ac:dyDescent="0.25">
      <c r="B50" s="118" t="s">
        <v>163</v>
      </c>
      <c r="C50" s="7"/>
      <c r="D50" s="22">
        <f>SUM(Kurzarbeitsrechner!E14:E163)*D7/30*4.33</f>
        <v>2968.2150000000001</v>
      </c>
      <c r="F50" t="s">
        <v>178</v>
      </c>
    </row>
    <row r="51" spans="2:6" x14ac:dyDescent="0.25">
      <c r="B51" s="118" t="s">
        <v>164</v>
      </c>
      <c r="C51" s="7"/>
      <c r="D51" s="123">
        <f>D49/D50</f>
        <v>0.79999595716617555</v>
      </c>
    </row>
    <row r="52" spans="2:6" x14ac:dyDescent="0.25">
      <c r="B52" s="118" t="s">
        <v>165</v>
      </c>
      <c r="C52" s="7"/>
      <c r="D52" s="28">
        <f>SUM(D14+D22+D30+D38)+IF(K46&gt;0,K46,D44)</f>
        <v>43544.078785714286</v>
      </c>
      <c r="F52" t="s">
        <v>189</v>
      </c>
    </row>
    <row r="55" spans="2:6" x14ac:dyDescent="0.25">
      <c r="B55" s="119" t="s">
        <v>181</v>
      </c>
    </row>
  </sheetData>
  <sheetProtection algorithmName="SHA-512" hashValue="VU+4Znn68CdGdQa9WtzAjtucOqKT5+20tY6/qZ8IdKK9D/T+lXuKUwrFJ3aJ4rLNVt00CX8oGqSJiNtcCGIG2Q==" saltValue="e8FfM/FMGyuQKyVoiEDnSA==" spinCount="100000" sheet="1"/>
  <hyperlinks>
    <hyperlink ref="F44" r:id="rId1"/>
  </hyperlinks>
  <pageMargins left="0.7" right="0.7" top="0.78740157499999996" bottom="0.78740157499999996" header="0.3" footer="0.3"/>
  <pageSetup paperSize="9" orientation="portrait" horizontalDpi="0" verticalDpi="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A9" workbookViewId="0">
      <selection activeCell="D34" sqref="D34"/>
    </sheetView>
  </sheetViews>
  <sheetFormatPr baseColWidth="10" defaultRowHeight="15" x14ac:dyDescent="0.25"/>
  <cols>
    <col min="1" max="1" width="13.42578125" style="7" bestFit="1" customWidth="1"/>
    <col min="2" max="2" width="9.85546875" bestFit="1" customWidth="1"/>
    <col min="3" max="5" width="11.42578125" customWidth="1"/>
    <col min="6" max="6" width="14" style="7" bestFit="1" customWidth="1"/>
    <col min="7" max="7" width="14.42578125" bestFit="1" customWidth="1"/>
    <col min="8" max="8" width="14.140625" customWidth="1"/>
    <col min="9" max="9" width="17.7109375" customWidth="1"/>
    <col min="10" max="10" width="16.5703125" customWidth="1"/>
    <col min="11" max="11" width="14.85546875" customWidth="1"/>
    <col min="12" max="12" width="15.5703125" customWidth="1"/>
    <col min="13" max="13" width="14.5703125" customWidth="1"/>
  </cols>
  <sheetData>
    <row r="1" spans="1:12" hidden="1" x14ac:dyDescent="0.25">
      <c r="F1" s="111" t="s">
        <v>103</v>
      </c>
      <c r="I1" s="112" t="s">
        <v>104</v>
      </c>
      <c r="J1" s="112" t="s">
        <v>105</v>
      </c>
      <c r="K1" s="112" t="s">
        <v>106</v>
      </c>
      <c r="L1" s="113" t="s">
        <v>107</v>
      </c>
    </row>
    <row r="2" spans="1:12" hidden="1" x14ac:dyDescent="0.25">
      <c r="A2" s="111" t="s">
        <v>108</v>
      </c>
      <c r="B2" s="112" t="s">
        <v>109</v>
      </c>
      <c r="C2" s="112" t="s">
        <v>110</v>
      </c>
      <c r="D2" s="112" t="s">
        <v>111</v>
      </c>
      <c r="E2" s="112" t="s">
        <v>112</v>
      </c>
      <c r="F2" s="111" t="s">
        <v>113</v>
      </c>
      <c r="G2" s="112" t="s">
        <v>114</v>
      </c>
      <c r="H2" s="112" t="s">
        <v>115</v>
      </c>
      <c r="I2" s="112" t="s">
        <v>116</v>
      </c>
      <c r="J2" s="112" t="s">
        <v>117</v>
      </c>
      <c r="K2" s="112" t="s">
        <v>118</v>
      </c>
      <c r="L2" s="112" t="s">
        <v>119</v>
      </c>
    </row>
    <row r="3" spans="1:12" s="114" customFormat="1" ht="45" x14ac:dyDescent="0.25">
      <c r="A3" s="115" t="s">
        <v>120</v>
      </c>
      <c r="B3" s="115" t="s">
        <v>121</v>
      </c>
      <c r="C3" s="115" t="s">
        <v>122</v>
      </c>
      <c r="D3" s="115" t="s">
        <v>123</v>
      </c>
      <c r="E3" s="115" t="s">
        <v>124</v>
      </c>
      <c r="F3" s="115" t="s">
        <v>125</v>
      </c>
      <c r="G3" s="115" t="s">
        <v>126</v>
      </c>
      <c r="H3" s="115" t="s">
        <v>127</v>
      </c>
      <c r="I3" s="115" t="s">
        <v>128</v>
      </c>
      <c r="J3" s="115" t="s">
        <v>129</v>
      </c>
      <c r="K3" s="115" t="s">
        <v>130</v>
      </c>
      <c r="L3" s="115" t="s">
        <v>131</v>
      </c>
    </row>
    <row r="4" spans="1:12" x14ac:dyDescent="0.25">
      <c r="A4" s="116">
        <v>461</v>
      </c>
      <c r="B4">
        <v>90</v>
      </c>
      <c r="C4" s="117">
        <v>391.3</v>
      </c>
      <c r="D4" s="117">
        <v>69.7</v>
      </c>
      <c r="E4" s="117">
        <v>131.43</v>
      </c>
      <c r="F4" s="116">
        <f t="shared" ref="F4:F24" si="0">+ROUND(C4*B4/100,2)</f>
        <v>352.17</v>
      </c>
      <c r="G4" s="117">
        <v>352.17</v>
      </c>
      <c r="H4" s="117">
        <v>0</v>
      </c>
      <c r="I4" s="117">
        <f t="shared" ref="I4:I24" si="1">G4+D4+E4-H4</f>
        <v>553.29999999999995</v>
      </c>
      <c r="J4" s="117">
        <f t="shared" ref="J4:J67" si="2">I4+I4/6</f>
        <v>645.51666666666665</v>
      </c>
      <c r="K4" s="117">
        <f>ROUND(40*4.33,2)</f>
        <v>173.2</v>
      </c>
      <c r="L4" s="117">
        <f t="shared" ref="L4:L24" si="3">+ROUND(J4/K4,2)</f>
        <v>3.73</v>
      </c>
    </row>
    <row r="5" spans="1:12" x14ac:dyDescent="0.25">
      <c r="A5" s="116">
        <v>501</v>
      </c>
      <c r="B5">
        <v>90</v>
      </c>
      <c r="C5" s="117">
        <v>425.25</v>
      </c>
      <c r="D5" s="117">
        <v>75.75</v>
      </c>
      <c r="E5" s="117">
        <v>142.83000000000001</v>
      </c>
      <c r="F5" s="116">
        <f t="shared" si="0"/>
        <v>382.73</v>
      </c>
      <c r="G5" s="117">
        <v>382.73</v>
      </c>
      <c r="H5" s="117">
        <v>0</v>
      </c>
      <c r="I5" s="117">
        <f t="shared" si="1"/>
        <v>601.31000000000006</v>
      </c>
      <c r="J5" s="117">
        <f t="shared" si="2"/>
        <v>701.52833333333342</v>
      </c>
      <c r="K5" s="117">
        <f t="shared" ref="K5:K68" si="4">ROUND(40*4.33,2)</f>
        <v>173.2</v>
      </c>
      <c r="L5" s="117">
        <f t="shared" si="3"/>
        <v>4.05</v>
      </c>
    </row>
    <row r="6" spans="1:12" x14ac:dyDescent="0.25">
      <c r="A6" s="116">
        <f>+A5+50</f>
        <v>551</v>
      </c>
      <c r="B6">
        <v>90</v>
      </c>
      <c r="C6" s="117">
        <v>467.69</v>
      </c>
      <c r="D6" s="117">
        <v>83.31</v>
      </c>
      <c r="E6" s="117">
        <v>157.09</v>
      </c>
      <c r="F6" s="116">
        <f t="shared" si="0"/>
        <v>420.92</v>
      </c>
      <c r="G6" s="117">
        <v>420.92</v>
      </c>
      <c r="H6" s="117">
        <v>0</v>
      </c>
      <c r="I6" s="117">
        <f t="shared" si="1"/>
        <v>661.32</v>
      </c>
      <c r="J6" s="117">
        <f t="shared" si="2"/>
        <v>771.54000000000008</v>
      </c>
      <c r="K6" s="117">
        <f t="shared" si="4"/>
        <v>173.2</v>
      </c>
      <c r="L6" s="117">
        <f t="shared" si="3"/>
        <v>4.45</v>
      </c>
    </row>
    <row r="7" spans="1:12" x14ac:dyDescent="0.25">
      <c r="A7" s="116">
        <f t="shared" ref="A7:A70" si="5">+A6+50</f>
        <v>601</v>
      </c>
      <c r="B7">
        <v>90</v>
      </c>
      <c r="C7" s="117">
        <v>510.13</v>
      </c>
      <c r="D7" s="117">
        <v>90.87</v>
      </c>
      <c r="E7" s="117">
        <v>171.34</v>
      </c>
      <c r="F7" s="116">
        <f t="shared" si="0"/>
        <v>459.12</v>
      </c>
      <c r="G7" s="117">
        <v>459.12</v>
      </c>
      <c r="H7" s="117">
        <v>0</v>
      </c>
      <c r="I7" s="117">
        <f t="shared" si="1"/>
        <v>721.33</v>
      </c>
      <c r="J7" s="117">
        <f t="shared" si="2"/>
        <v>841.55166666666673</v>
      </c>
      <c r="K7" s="117">
        <f t="shared" si="4"/>
        <v>173.2</v>
      </c>
      <c r="L7" s="117">
        <f t="shared" si="3"/>
        <v>4.8600000000000003</v>
      </c>
    </row>
    <row r="8" spans="1:12" x14ac:dyDescent="0.25">
      <c r="A8" s="116">
        <f t="shared" si="5"/>
        <v>651</v>
      </c>
      <c r="B8">
        <v>90</v>
      </c>
      <c r="C8" s="117">
        <v>552.57000000000005</v>
      </c>
      <c r="D8" s="117">
        <v>98.43</v>
      </c>
      <c r="E8" s="117">
        <v>185.6</v>
      </c>
      <c r="F8" s="116">
        <f t="shared" si="0"/>
        <v>497.31</v>
      </c>
      <c r="G8" s="117">
        <v>585.9</v>
      </c>
      <c r="H8" s="117">
        <v>88.59</v>
      </c>
      <c r="I8" s="117">
        <f t="shared" si="1"/>
        <v>781.33999999999992</v>
      </c>
      <c r="J8" s="117">
        <f t="shared" si="2"/>
        <v>911.56333333333328</v>
      </c>
      <c r="K8" s="117">
        <f t="shared" si="4"/>
        <v>173.2</v>
      </c>
      <c r="L8" s="117">
        <f t="shared" si="3"/>
        <v>5.26</v>
      </c>
    </row>
    <row r="9" spans="1:12" x14ac:dyDescent="0.25">
      <c r="A9" s="116">
        <f t="shared" si="5"/>
        <v>701</v>
      </c>
      <c r="B9">
        <v>90</v>
      </c>
      <c r="C9" s="117">
        <v>595.01</v>
      </c>
      <c r="D9" s="117">
        <v>105.99</v>
      </c>
      <c r="E9" s="117">
        <v>199.85</v>
      </c>
      <c r="F9" s="116">
        <f t="shared" si="0"/>
        <v>535.51</v>
      </c>
      <c r="G9" s="117">
        <v>630.9</v>
      </c>
      <c r="H9" s="117">
        <v>95.39</v>
      </c>
      <c r="I9" s="117">
        <f t="shared" si="1"/>
        <v>841.35</v>
      </c>
      <c r="J9" s="117">
        <f t="shared" si="2"/>
        <v>981.57500000000005</v>
      </c>
      <c r="K9" s="117">
        <f t="shared" si="4"/>
        <v>173.2</v>
      </c>
      <c r="L9" s="117">
        <f t="shared" si="3"/>
        <v>5.67</v>
      </c>
    </row>
    <row r="10" spans="1:12" x14ac:dyDescent="0.25">
      <c r="A10" s="116">
        <f t="shared" si="5"/>
        <v>751</v>
      </c>
      <c r="B10">
        <v>90</v>
      </c>
      <c r="C10" s="117">
        <v>637.45000000000005</v>
      </c>
      <c r="D10" s="117">
        <v>113.55</v>
      </c>
      <c r="E10" s="117">
        <v>214.11</v>
      </c>
      <c r="F10" s="116">
        <f t="shared" si="0"/>
        <v>573.71</v>
      </c>
      <c r="G10" s="117">
        <v>675.91</v>
      </c>
      <c r="H10" s="117">
        <v>102.2</v>
      </c>
      <c r="I10" s="117">
        <f t="shared" si="1"/>
        <v>901.36999999999989</v>
      </c>
      <c r="J10" s="117">
        <f t="shared" si="2"/>
        <v>1051.5983333333331</v>
      </c>
      <c r="K10" s="117">
        <f t="shared" si="4"/>
        <v>173.2</v>
      </c>
      <c r="L10" s="117">
        <f t="shared" si="3"/>
        <v>6.07</v>
      </c>
    </row>
    <row r="11" spans="1:12" s="7" customFormat="1" x14ac:dyDescent="0.25">
      <c r="A11" s="116">
        <f t="shared" si="5"/>
        <v>801</v>
      </c>
      <c r="B11" s="7">
        <v>90</v>
      </c>
      <c r="C11" s="116">
        <v>679.89</v>
      </c>
      <c r="D11" s="116">
        <v>121.11</v>
      </c>
      <c r="E11" s="116">
        <v>228.36</v>
      </c>
      <c r="F11" s="116">
        <f t="shared" si="0"/>
        <v>611.9</v>
      </c>
      <c r="G11" s="116">
        <v>720.9</v>
      </c>
      <c r="H11" s="116">
        <v>109</v>
      </c>
      <c r="I11" s="116">
        <f t="shared" si="1"/>
        <v>961.36999999999989</v>
      </c>
      <c r="J11" s="116">
        <f t="shared" si="2"/>
        <v>1121.5983333333331</v>
      </c>
      <c r="K11" s="116">
        <f t="shared" si="4"/>
        <v>173.2</v>
      </c>
      <c r="L11" s="116">
        <f t="shared" si="3"/>
        <v>6.48</v>
      </c>
    </row>
    <row r="12" spans="1:12" x14ac:dyDescent="0.25">
      <c r="A12" s="116">
        <f t="shared" si="5"/>
        <v>851</v>
      </c>
      <c r="B12">
        <v>90</v>
      </c>
      <c r="C12" s="117">
        <v>722.33</v>
      </c>
      <c r="D12" s="117">
        <v>128.66999999999999</v>
      </c>
      <c r="E12" s="117">
        <v>242.62</v>
      </c>
      <c r="F12" s="116">
        <f t="shared" si="0"/>
        <v>650.1</v>
      </c>
      <c r="G12" s="117">
        <v>765.9</v>
      </c>
      <c r="H12" s="117">
        <v>115.8</v>
      </c>
      <c r="I12" s="117">
        <f t="shared" si="1"/>
        <v>1021.3900000000001</v>
      </c>
      <c r="J12" s="117">
        <f t="shared" si="2"/>
        <v>1191.6216666666669</v>
      </c>
      <c r="K12" s="117">
        <f t="shared" si="4"/>
        <v>173.2</v>
      </c>
      <c r="L12" s="117">
        <f t="shared" si="3"/>
        <v>6.88</v>
      </c>
    </row>
    <row r="13" spans="1:12" x14ac:dyDescent="0.25">
      <c r="A13" s="116">
        <f t="shared" si="5"/>
        <v>901</v>
      </c>
      <c r="B13">
        <v>90</v>
      </c>
      <c r="C13" s="117">
        <v>764.77</v>
      </c>
      <c r="D13" s="117">
        <v>136.22999999999999</v>
      </c>
      <c r="E13" s="117">
        <v>256.87</v>
      </c>
      <c r="F13" s="116">
        <f t="shared" si="0"/>
        <v>688.29</v>
      </c>
      <c r="G13" s="117">
        <v>810.9</v>
      </c>
      <c r="H13" s="117">
        <v>122.61</v>
      </c>
      <c r="I13" s="117">
        <f t="shared" si="1"/>
        <v>1081.3900000000001</v>
      </c>
      <c r="J13" s="117">
        <f t="shared" si="2"/>
        <v>1261.6216666666669</v>
      </c>
      <c r="K13" s="117">
        <f t="shared" si="4"/>
        <v>173.2</v>
      </c>
      <c r="L13" s="117">
        <f t="shared" si="3"/>
        <v>7.28</v>
      </c>
    </row>
    <row r="14" spans="1:12" x14ac:dyDescent="0.25">
      <c r="A14" s="116">
        <f t="shared" si="5"/>
        <v>951</v>
      </c>
      <c r="B14">
        <v>90</v>
      </c>
      <c r="C14" s="117">
        <v>807.21</v>
      </c>
      <c r="D14" s="117">
        <v>143.79</v>
      </c>
      <c r="E14" s="117">
        <v>271.13</v>
      </c>
      <c r="F14" s="116">
        <f t="shared" si="0"/>
        <v>726.49</v>
      </c>
      <c r="G14" s="117">
        <v>855.9</v>
      </c>
      <c r="H14" s="117">
        <v>129.41</v>
      </c>
      <c r="I14" s="117">
        <f t="shared" si="1"/>
        <v>1141.4099999999999</v>
      </c>
      <c r="J14" s="117">
        <f t="shared" si="2"/>
        <v>1331.6449999999998</v>
      </c>
      <c r="K14" s="117">
        <f t="shared" si="4"/>
        <v>173.2</v>
      </c>
      <c r="L14" s="117">
        <f t="shared" si="3"/>
        <v>7.69</v>
      </c>
    </row>
    <row r="15" spans="1:12" s="7" customFormat="1" x14ac:dyDescent="0.25">
      <c r="A15" s="116">
        <f t="shared" si="5"/>
        <v>1001</v>
      </c>
      <c r="B15" s="7">
        <v>90</v>
      </c>
      <c r="C15" s="116">
        <v>849.65</v>
      </c>
      <c r="D15" s="116">
        <v>151.35</v>
      </c>
      <c r="E15" s="116">
        <v>285.38</v>
      </c>
      <c r="F15" s="116">
        <f t="shared" si="0"/>
        <v>764.69</v>
      </c>
      <c r="G15" s="116">
        <v>900.91</v>
      </c>
      <c r="H15" s="116">
        <v>136.22</v>
      </c>
      <c r="I15" s="116">
        <f t="shared" si="1"/>
        <v>1201.4199999999998</v>
      </c>
      <c r="J15" s="116">
        <f t="shared" si="2"/>
        <v>1401.6566666666665</v>
      </c>
      <c r="K15" s="116">
        <f t="shared" si="4"/>
        <v>173.2</v>
      </c>
      <c r="L15" s="116">
        <f t="shared" si="3"/>
        <v>8.09</v>
      </c>
    </row>
    <row r="16" spans="1:12" x14ac:dyDescent="0.25">
      <c r="A16" s="116">
        <f t="shared" si="5"/>
        <v>1051</v>
      </c>
      <c r="B16">
        <v>90</v>
      </c>
      <c r="C16" s="117">
        <v>892.09</v>
      </c>
      <c r="D16" s="117">
        <v>158.91</v>
      </c>
      <c r="E16" s="117">
        <v>299.64</v>
      </c>
      <c r="F16" s="116">
        <f t="shared" si="0"/>
        <v>802.88</v>
      </c>
      <c r="G16" s="117">
        <v>945.9</v>
      </c>
      <c r="H16" s="117">
        <v>143.02000000000001</v>
      </c>
      <c r="I16" s="117">
        <f t="shared" si="1"/>
        <v>1261.4299999999998</v>
      </c>
      <c r="J16" s="117">
        <f t="shared" si="2"/>
        <v>1471.6683333333331</v>
      </c>
      <c r="K16" s="117">
        <f t="shared" si="4"/>
        <v>173.2</v>
      </c>
      <c r="L16" s="117">
        <f t="shared" si="3"/>
        <v>8.5</v>
      </c>
    </row>
    <row r="17" spans="1:12" x14ac:dyDescent="0.25">
      <c r="A17" s="116">
        <f t="shared" si="5"/>
        <v>1101</v>
      </c>
      <c r="B17">
        <v>90</v>
      </c>
      <c r="C17" s="117">
        <v>934.53</v>
      </c>
      <c r="D17" s="117">
        <v>166.47</v>
      </c>
      <c r="E17" s="117">
        <v>313.89</v>
      </c>
      <c r="F17" s="116">
        <f t="shared" si="0"/>
        <v>841.08</v>
      </c>
      <c r="G17" s="117">
        <v>990.9</v>
      </c>
      <c r="H17" s="117">
        <v>149.82</v>
      </c>
      <c r="I17" s="117">
        <f t="shared" si="1"/>
        <v>1321.4399999999998</v>
      </c>
      <c r="J17" s="117">
        <f t="shared" si="2"/>
        <v>1541.6799999999998</v>
      </c>
      <c r="K17" s="117">
        <f t="shared" si="4"/>
        <v>173.2</v>
      </c>
      <c r="L17" s="117">
        <f t="shared" si="3"/>
        <v>8.9</v>
      </c>
    </row>
    <row r="18" spans="1:12" x14ac:dyDescent="0.25">
      <c r="A18" s="116">
        <f t="shared" si="5"/>
        <v>1151</v>
      </c>
      <c r="B18">
        <v>90</v>
      </c>
      <c r="C18" s="117">
        <v>976.97</v>
      </c>
      <c r="D18" s="117">
        <v>174.03</v>
      </c>
      <c r="E18" s="117">
        <v>328.15</v>
      </c>
      <c r="F18" s="116">
        <f t="shared" si="0"/>
        <v>879.27</v>
      </c>
      <c r="G18" s="117">
        <v>1035.9000000000001</v>
      </c>
      <c r="H18" s="117">
        <v>156.63</v>
      </c>
      <c r="I18" s="117">
        <f t="shared" si="1"/>
        <v>1381.4499999999998</v>
      </c>
      <c r="J18" s="117">
        <f t="shared" si="2"/>
        <v>1611.6916666666664</v>
      </c>
      <c r="K18" s="117">
        <f t="shared" si="4"/>
        <v>173.2</v>
      </c>
      <c r="L18" s="117">
        <f t="shared" si="3"/>
        <v>9.31</v>
      </c>
    </row>
    <row r="19" spans="1:12" x14ac:dyDescent="0.25">
      <c r="A19" s="116">
        <f t="shared" si="5"/>
        <v>1201</v>
      </c>
      <c r="B19">
        <v>90</v>
      </c>
      <c r="C19" s="117">
        <v>1019.41</v>
      </c>
      <c r="D19" s="117">
        <v>181.59</v>
      </c>
      <c r="E19" s="117">
        <v>342.4</v>
      </c>
      <c r="F19" s="116">
        <f t="shared" si="0"/>
        <v>917.47</v>
      </c>
      <c r="G19" s="117">
        <v>1080.9000000000001</v>
      </c>
      <c r="H19" s="117">
        <v>163.43</v>
      </c>
      <c r="I19" s="117">
        <f t="shared" si="1"/>
        <v>1441.4599999999998</v>
      </c>
      <c r="J19" s="117">
        <f t="shared" si="2"/>
        <v>1681.7033333333331</v>
      </c>
      <c r="K19" s="117">
        <f t="shared" si="4"/>
        <v>173.2</v>
      </c>
      <c r="L19" s="117">
        <f t="shared" si="3"/>
        <v>9.7100000000000009</v>
      </c>
    </row>
    <row r="20" spans="1:12" x14ac:dyDescent="0.25">
      <c r="A20" s="116">
        <f t="shared" si="5"/>
        <v>1251</v>
      </c>
      <c r="B20">
        <v>90</v>
      </c>
      <c r="C20" s="117">
        <v>1061.8499999999999</v>
      </c>
      <c r="D20" s="117">
        <v>189.15</v>
      </c>
      <c r="E20" s="117">
        <v>356.66</v>
      </c>
      <c r="F20" s="116">
        <f t="shared" si="0"/>
        <v>955.67</v>
      </c>
      <c r="G20" s="117">
        <v>1125.9100000000001</v>
      </c>
      <c r="H20" s="117">
        <v>170.24</v>
      </c>
      <c r="I20" s="117">
        <f t="shared" si="1"/>
        <v>1501.4800000000002</v>
      </c>
      <c r="J20" s="117">
        <f t="shared" si="2"/>
        <v>1751.7266666666669</v>
      </c>
      <c r="K20" s="117">
        <f t="shared" si="4"/>
        <v>173.2</v>
      </c>
      <c r="L20" s="117">
        <f t="shared" si="3"/>
        <v>10.11</v>
      </c>
    </row>
    <row r="21" spans="1:12" x14ac:dyDescent="0.25">
      <c r="A21" s="116">
        <f t="shared" si="5"/>
        <v>1301</v>
      </c>
      <c r="B21">
        <v>90</v>
      </c>
      <c r="C21" s="117">
        <v>1094.72</v>
      </c>
      <c r="D21" s="117">
        <v>196.71</v>
      </c>
      <c r="E21" s="117">
        <v>370.91</v>
      </c>
      <c r="F21" s="116">
        <f t="shared" si="0"/>
        <v>985.25</v>
      </c>
      <c r="G21" s="117">
        <v>1160.76</v>
      </c>
      <c r="H21" s="117">
        <v>175.51</v>
      </c>
      <c r="I21" s="117">
        <f t="shared" si="1"/>
        <v>1552.8700000000001</v>
      </c>
      <c r="J21" s="117">
        <f t="shared" si="2"/>
        <v>1811.6816666666668</v>
      </c>
      <c r="K21" s="117">
        <f t="shared" si="4"/>
        <v>173.2</v>
      </c>
      <c r="L21" s="117">
        <f t="shared" si="3"/>
        <v>10.46</v>
      </c>
    </row>
    <row r="22" spans="1:12" x14ac:dyDescent="0.25">
      <c r="A22" s="116">
        <f t="shared" si="5"/>
        <v>1351</v>
      </c>
      <c r="B22">
        <v>90</v>
      </c>
      <c r="C22" s="117">
        <v>1126.55</v>
      </c>
      <c r="D22" s="117">
        <v>204.27</v>
      </c>
      <c r="E22" s="117">
        <v>385.17</v>
      </c>
      <c r="F22" s="116">
        <f t="shared" si="0"/>
        <v>1013.9</v>
      </c>
      <c r="G22" s="117">
        <v>1194.51</v>
      </c>
      <c r="H22" s="117">
        <v>180.61</v>
      </c>
      <c r="I22" s="117">
        <f t="shared" si="1"/>
        <v>1603.3400000000001</v>
      </c>
      <c r="J22" s="117">
        <f t="shared" si="2"/>
        <v>1870.5633333333335</v>
      </c>
      <c r="K22" s="117">
        <f t="shared" si="4"/>
        <v>173.2</v>
      </c>
      <c r="L22" s="117">
        <f t="shared" si="3"/>
        <v>10.8</v>
      </c>
    </row>
    <row r="23" spans="1:12" x14ac:dyDescent="0.25">
      <c r="A23" s="116">
        <f t="shared" si="5"/>
        <v>1401</v>
      </c>
      <c r="B23">
        <v>90</v>
      </c>
      <c r="C23" s="117">
        <v>1158.3800000000001</v>
      </c>
      <c r="D23" s="117">
        <v>211.83</v>
      </c>
      <c r="E23" s="117">
        <v>399.42</v>
      </c>
      <c r="F23" s="116">
        <f t="shared" si="0"/>
        <v>1042.54</v>
      </c>
      <c r="G23" s="117">
        <v>1228.25</v>
      </c>
      <c r="H23" s="117">
        <v>185.71</v>
      </c>
      <c r="I23" s="117">
        <f t="shared" si="1"/>
        <v>1653.79</v>
      </c>
      <c r="J23" s="117">
        <f t="shared" si="2"/>
        <v>1929.4216666666666</v>
      </c>
      <c r="K23" s="117">
        <f t="shared" si="4"/>
        <v>173.2</v>
      </c>
      <c r="L23" s="117">
        <f t="shared" si="3"/>
        <v>11.14</v>
      </c>
    </row>
    <row r="24" spans="1:12" x14ac:dyDescent="0.25">
      <c r="A24" s="116">
        <f t="shared" si="5"/>
        <v>1451</v>
      </c>
      <c r="B24">
        <v>90</v>
      </c>
      <c r="C24" s="117">
        <v>1190.21</v>
      </c>
      <c r="D24" s="117">
        <v>219.39</v>
      </c>
      <c r="E24" s="117">
        <v>413.68</v>
      </c>
      <c r="F24" s="116">
        <f t="shared" si="0"/>
        <v>1071.19</v>
      </c>
      <c r="G24" s="117">
        <v>1264.04</v>
      </c>
      <c r="H24" s="117">
        <v>191.12</v>
      </c>
      <c r="I24" s="117">
        <f t="shared" si="1"/>
        <v>1705.9899999999998</v>
      </c>
      <c r="J24" s="117">
        <f t="shared" si="2"/>
        <v>1990.3216666666665</v>
      </c>
      <c r="K24" s="117">
        <f t="shared" si="4"/>
        <v>173.2</v>
      </c>
      <c r="L24" s="117">
        <f t="shared" si="3"/>
        <v>11.49</v>
      </c>
    </row>
    <row r="25" spans="1:12" x14ac:dyDescent="0.25">
      <c r="A25" s="116">
        <f t="shared" si="5"/>
        <v>1501</v>
      </c>
      <c r="B25">
        <v>90</v>
      </c>
      <c r="C25" s="116">
        <v>1222.04</v>
      </c>
      <c r="D25" s="116">
        <v>226.95</v>
      </c>
      <c r="E25" s="116">
        <v>427.93</v>
      </c>
      <c r="F25" s="116">
        <f>+ROUND(C25*B25/100,2)</f>
        <v>1099.8399999999999</v>
      </c>
      <c r="G25" s="116">
        <v>1309.05</v>
      </c>
      <c r="H25" s="116">
        <v>197.93</v>
      </c>
      <c r="I25" s="117">
        <f>G25+D25+E25-H25</f>
        <v>1766</v>
      </c>
      <c r="J25" s="117">
        <f>I25+I25/6</f>
        <v>2060.3333333333335</v>
      </c>
      <c r="K25" s="117">
        <f t="shared" si="4"/>
        <v>173.2</v>
      </c>
      <c r="L25" s="117">
        <f>+ROUND(J25/K25,2)</f>
        <v>11.9</v>
      </c>
    </row>
    <row r="26" spans="1:12" x14ac:dyDescent="0.25">
      <c r="A26" s="116">
        <f t="shared" si="5"/>
        <v>1551</v>
      </c>
      <c r="B26">
        <v>90</v>
      </c>
      <c r="C26" s="117">
        <v>1253.8699999999999</v>
      </c>
      <c r="D26" s="117">
        <v>234.51</v>
      </c>
      <c r="E26" s="117">
        <v>442.19</v>
      </c>
      <c r="F26" s="116">
        <f t="shared" ref="F26:F89" si="6">+ROUND(C26*B26/100,2)</f>
        <v>1128.48</v>
      </c>
      <c r="G26" s="117">
        <v>1354.04</v>
      </c>
      <c r="H26" s="117">
        <v>204.73</v>
      </c>
      <c r="I26" s="117">
        <f t="shared" ref="I26:I89" si="7">G26+D26+E26-H26</f>
        <v>1826.01</v>
      </c>
      <c r="J26" s="117">
        <f t="shared" si="2"/>
        <v>2130.3449999999998</v>
      </c>
      <c r="K26" s="117">
        <f t="shared" si="4"/>
        <v>173.2</v>
      </c>
      <c r="L26" s="117">
        <f t="shared" ref="L26:L89" si="8">+ROUND(J26/K26,2)</f>
        <v>12.3</v>
      </c>
    </row>
    <row r="27" spans="1:12" x14ac:dyDescent="0.25">
      <c r="A27" s="116">
        <f t="shared" si="5"/>
        <v>1601</v>
      </c>
      <c r="B27">
        <v>90</v>
      </c>
      <c r="C27" s="117">
        <v>1285.7</v>
      </c>
      <c r="D27" s="117">
        <v>242.07</v>
      </c>
      <c r="E27" s="117">
        <v>456.44</v>
      </c>
      <c r="F27" s="116">
        <f t="shared" si="6"/>
        <v>1157.1300000000001</v>
      </c>
      <c r="G27" s="117">
        <v>1399.05</v>
      </c>
      <c r="H27" s="117">
        <v>211.54</v>
      </c>
      <c r="I27" s="117">
        <f t="shared" si="7"/>
        <v>1886.02</v>
      </c>
      <c r="J27" s="117">
        <f t="shared" si="2"/>
        <v>2200.3566666666666</v>
      </c>
      <c r="K27" s="117">
        <f t="shared" si="4"/>
        <v>173.2</v>
      </c>
      <c r="L27" s="117">
        <f t="shared" si="8"/>
        <v>12.7</v>
      </c>
    </row>
    <row r="28" spans="1:12" x14ac:dyDescent="0.25">
      <c r="A28" s="116">
        <f t="shared" si="5"/>
        <v>1651</v>
      </c>
      <c r="B28">
        <v>90</v>
      </c>
      <c r="C28" s="117">
        <v>1317.53</v>
      </c>
      <c r="D28" s="117">
        <v>249.63</v>
      </c>
      <c r="E28" s="117">
        <v>470.7</v>
      </c>
      <c r="F28" s="116">
        <f t="shared" si="6"/>
        <v>1185.78</v>
      </c>
      <c r="G28" s="117">
        <v>1444.05</v>
      </c>
      <c r="H28" s="117">
        <v>218.34</v>
      </c>
      <c r="I28" s="117">
        <f t="shared" si="7"/>
        <v>1946.0399999999997</v>
      </c>
      <c r="J28" s="117">
        <f t="shared" si="2"/>
        <v>2270.3799999999997</v>
      </c>
      <c r="K28" s="117">
        <f t="shared" si="4"/>
        <v>173.2</v>
      </c>
      <c r="L28" s="117">
        <f t="shared" si="8"/>
        <v>13.11</v>
      </c>
    </row>
    <row r="29" spans="1:12" x14ac:dyDescent="0.25">
      <c r="A29" s="116">
        <f t="shared" si="5"/>
        <v>1701</v>
      </c>
      <c r="B29">
        <v>85</v>
      </c>
      <c r="C29" s="117">
        <v>1349.36</v>
      </c>
      <c r="D29" s="117">
        <v>257.19</v>
      </c>
      <c r="E29" s="117">
        <v>484.95</v>
      </c>
      <c r="F29" s="116">
        <f t="shared" si="6"/>
        <v>1146.96</v>
      </c>
      <c r="G29" s="117">
        <v>1383.07</v>
      </c>
      <c r="H29" s="117">
        <v>209.12</v>
      </c>
      <c r="I29" s="117">
        <f t="shared" si="7"/>
        <v>1916.0900000000001</v>
      </c>
      <c r="J29" s="117">
        <f t="shared" si="2"/>
        <v>2235.4383333333335</v>
      </c>
      <c r="K29" s="117">
        <f t="shared" si="4"/>
        <v>173.2</v>
      </c>
      <c r="L29" s="117">
        <f t="shared" si="8"/>
        <v>12.91</v>
      </c>
    </row>
    <row r="30" spans="1:12" x14ac:dyDescent="0.25">
      <c r="A30" s="116">
        <f t="shared" si="5"/>
        <v>1751</v>
      </c>
      <c r="B30">
        <v>85</v>
      </c>
      <c r="C30" s="117">
        <v>1368.06</v>
      </c>
      <c r="D30" s="117">
        <v>282.26</v>
      </c>
      <c r="E30" s="117">
        <v>499.21</v>
      </c>
      <c r="F30" s="116">
        <f t="shared" si="6"/>
        <v>1162.8499999999999</v>
      </c>
      <c r="G30" s="117">
        <v>1408.02</v>
      </c>
      <c r="H30" s="117">
        <v>212.89</v>
      </c>
      <c r="I30" s="117">
        <f t="shared" si="7"/>
        <v>1976.6</v>
      </c>
      <c r="J30" s="117">
        <f t="shared" si="2"/>
        <v>2306.0333333333333</v>
      </c>
      <c r="K30" s="117">
        <f t="shared" si="4"/>
        <v>173.2</v>
      </c>
      <c r="L30" s="117">
        <f t="shared" si="8"/>
        <v>13.31</v>
      </c>
    </row>
    <row r="31" spans="1:12" x14ac:dyDescent="0.25">
      <c r="A31" s="116">
        <f t="shared" si="5"/>
        <v>1801</v>
      </c>
      <c r="B31">
        <v>85</v>
      </c>
      <c r="C31" s="117">
        <v>1399.51</v>
      </c>
      <c r="D31" s="117">
        <v>290.32</v>
      </c>
      <c r="E31" s="117">
        <v>513.46</v>
      </c>
      <c r="F31" s="116">
        <f t="shared" si="6"/>
        <v>1189.58</v>
      </c>
      <c r="G31" s="117">
        <v>1450.01</v>
      </c>
      <c r="H31" s="117">
        <v>219.24</v>
      </c>
      <c r="I31" s="117">
        <f t="shared" si="7"/>
        <v>2034.55</v>
      </c>
      <c r="J31" s="117">
        <f t="shared" si="2"/>
        <v>2373.6416666666664</v>
      </c>
      <c r="K31" s="117">
        <f t="shared" si="4"/>
        <v>173.2</v>
      </c>
      <c r="L31" s="117">
        <f t="shared" si="8"/>
        <v>13.7</v>
      </c>
    </row>
    <row r="32" spans="1:12" x14ac:dyDescent="0.25">
      <c r="A32" s="116">
        <f t="shared" si="5"/>
        <v>1851</v>
      </c>
      <c r="B32">
        <v>85</v>
      </c>
      <c r="C32" s="117">
        <v>1427.3</v>
      </c>
      <c r="D32" s="117">
        <v>298.38</v>
      </c>
      <c r="E32" s="117">
        <v>527.72</v>
      </c>
      <c r="F32" s="116">
        <f t="shared" si="6"/>
        <v>1213.21</v>
      </c>
      <c r="G32" s="117">
        <v>1487.13</v>
      </c>
      <c r="H32" s="117">
        <v>224.85</v>
      </c>
      <c r="I32" s="117">
        <f t="shared" si="7"/>
        <v>2088.3800000000006</v>
      </c>
      <c r="J32" s="117">
        <f t="shared" si="2"/>
        <v>2436.4433333333341</v>
      </c>
      <c r="K32" s="117">
        <f t="shared" si="4"/>
        <v>173.2</v>
      </c>
      <c r="L32" s="117">
        <f t="shared" si="8"/>
        <v>14.07</v>
      </c>
    </row>
    <row r="33" spans="1:12" x14ac:dyDescent="0.25">
      <c r="A33" s="116">
        <f t="shared" si="5"/>
        <v>1901</v>
      </c>
      <c r="B33">
        <v>85</v>
      </c>
      <c r="C33" s="117">
        <v>1442.21</v>
      </c>
      <c r="D33" s="117">
        <v>325.45</v>
      </c>
      <c r="E33" s="117">
        <v>541.97</v>
      </c>
      <c r="F33" s="116">
        <f t="shared" si="6"/>
        <v>1225.8800000000001</v>
      </c>
      <c r="G33" s="117">
        <v>1507.03</v>
      </c>
      <c r="H33" s="117">
        <v>227.86</v>
      </c>
      <c r="I33" s="117">
        <f t="shared" si="7"/>
        <v>2146.5899999999997</v>
      </c>
      <c r="J33" s="117">
        <f t="shared" si="2"/>
        <v>2504.3549999999996</v>
      </c>
      <c r="K33" s="117">
        <f t="shared" si="4"/>
        <v>173.2</v>
      </c>
      <c r="L33" s="117">
        <f t="shared" si="8"/>
        <v>14.46</v>
      </c>
    </row>
    <row r="34" spans="1:12" x14ac:dyDescent="0.25">
      <c r="A34" s="116">
        <f t="shared" si="5"/>
        <v>1951</v>
      </c>
      <c r="B34">
        <v>85</v>
      </c>
      <c r="C34" s="117">
        <v>1469.14</v>
      </c>
      <c r="D34" s="117">
        <v>334.01</v>
      </c>
      <c r="E34" s="117">
        <v>556.23</v>
      </c>
      <c r="F34" s="116">
        <f t="shared" si="6"/>
        <v>1248.77</v>
      </c>
      <c r="G34" s="117">
        <v>1542.99</v>
      </c>
      <c r="H34" s="117">
        <v>233.3</v>
      </c>
      <c r="I34" s="117">
        <f t="shared" si="7"/>
        <v>2199.9299999999998</v>
      </c>
      <c r="J34" s="117">
        <f t="shared" si="2"/>
        <v>2566.585</v>
      </c>
      <c r="K34" s="117">
        <f t="shared" si="4"/>
        <v>173.2</v>
      </c>
      <c r="L34" s="117">
        <f t="shared" si="8"/>
        <v>14.82</v>
      </c>
    </row>
    <row r="35" spans="1:12" x14ac:dyDescent="0.25">
      <c r="A35" s="116">
        <f t="shared" si="5"/>
        <v>2001</v>
      </c>
      <c r="B35">
        <v>85</v>
      </c>
      <c r="C35" s="117">
        <v>1496.08</v>
      </c>
      <c r="D35" s="117">
        <v>342.57</v>
      </c>
      <c r="E35" s="117">
        <v>570.48</v>
      </c>
      <c r="F35" s="116">
        <f t="shared" si="6"/>
        <v>1271.67</v>
      </c>
      <c r="G35" s="117">
        <v>1578.97</v>
      </c>
      <c r="H35" s="117">
        <v>238.74</v>
      </c>
      <c r="I35" s="117">
        <f t="shared" si="7"/>
        <v>2253.2799999999997</v>
      </c>
      <c r="J35" s="117">
        <f t="shared" si="2"/>
        <v>2628.8266666666664</v>
      </c>
      <c r="K35" s="117">
        <f t="shared" si="4"/>
        <v>173.2</v>
      </c>
      <c r="L35" s="117">
        <f t="shared" si="8"/>
        <v>15.18</v>
      </c>
    </row>
    <row r="36" spans="1:12" x14ac:dyDescent="0.25">
      <c r="A36" s="116">
        <f t="shared" si="5"/>
        <v>2051</v>
      </c>
      <c r="B36">
        <v>85</v>
      </c>
      <c r="C36" s="117">
        <v>1509.68</v>
      </c>
      <c r="D36" s="117">
        <v>371.64</v>
      </c>
      <c r="E36" s="117">
        <v>584.74</v>
      </c>
      <c r="F36" s="116">
        <f t="shared" si="6"/>
        <v>1283.23</v>
      </c>
      <c r="G36" s="117">
        <v>1597.12</v>
      </c>
      <c r="H36" s="117">
        <v>241.48</v>
      </c>
      <c r="I36" s="117">
        <f t="shared" si="7"/>
        <v>2312.02</v>
      </c>
      <c r="J36" s="117">
        <f t="shared" si="2"/>
        <v>2697.3566666666666</v>
      </c>
      <c r="K36" s="117">
        <f t="shared" si="4"/>
        <v>173.2</v>
      </c>
      <c r="L36" s="117">
        <f t="shared" si="8"/>
        <v>15.57</v>
      </c>
    </row>
    <row r="37" spans="1:12" x14ac:dyDescent="0.25">
      <c r="A37" s="116">
        <f t="shared" si="5"/>
        <v>2101</v>
      </c>
      <c r="B37">
        <v>85</v>
      </c>
      <c r="C37" s="117">
        <v>1536.3</v>
      </c>
      <c r="D37" s="117">
        <v>380.7</v>
      </c>
      <c r="E37" s="117">
        <v>598.99</v>
      </c>
      <c r="F37" s="116">
        <f t="shared" si="6"/>
        <v>1305.8599999999999</v>
      </c>
      <c r="G37" s="117">
        <v>1632.67</v>
      </c>
      <c r="H37" s="117">
        <v>246.86</v>
      </c>
      <c r="I37" s="117">
        <f t="shared" si="7"/>
        <v>2365.5</v>
      </c>
      <c r="J37" s="117">
        <f t="shared" si="2"/>
        <v>2759.75</v>
      </c>
      <c r="K37" s="117">
        <f t="shared" si="4"/>
        <v>173.2</v>
      </c>
      <c r="L37" s="117">
        <f t="shared" si="8"/>
        <v>15.93</v>
      </c>
    </row>
    <row r="38" spans="1:12" x14ac:dyDescent="0.25">
      <c r="A38" s="116">
        <f t="shared" si="5"/>
        <v>2151</v>
      </c>
      <c r="B38">
        <v>85</v>
      </c>
      <c r="C38" s="117">
        <v>1562.91</v>
      </c>
      <c r="D38" s="117">
        <v>389.76</v>
      </c>
      <c r="E38" s="117">
        <v>613.25</v>
      </c>
      <c r="F38" s="116">
        <f t="shared" si="6"/>
        <v>1328.47</v>
      </c>
      <c r="G38" s="117">
        <v>1668.19</v>
      </c>
      <c r="H38" s="117">
        <v>252.23</v>
      </c>
      <c r="I38" s="117">
        <f t="shared" si="7"/>
        <v>2418.9699999999998</v>
      </c>
      <c r="J38" s="117">
        <f t="shared" si="2"/>
        <v>2822.1316666666662</v>
      </c>
      <c r="K38" s="117">
        <f t="shared" si="4"/>
        <v>173.2</v>
      </c>
      <c r="L38" s="117">
        <f t="shared" si="8"/>
        <v>16.29</v>
      </c>
    </row>
    <row r="39" spans="1:12" x14ac:dyDescent="0.25">
      <c r="A39" s="116">
        <f t="shared" si="5"/>
        <v>2201</v>
      </c>
      <c r="B39">
        <v>85</v>
      </c>
      <c r="C39" s="117">
        <v>1589.52</v>
      </c>
      <c r="D39" s="117">
        <v>398.82</v>
      </c>
      <c r="E39" s="117">
        <v>627.5</v>
      </c>
      <c r="F39" s="116">
        <f t="shared" si="6"/>
        <v>1351.09</v>
      </c>
      <c r="G39" s="117">
        <v>1703.72</v>
      </c>
      <c r="H39" s="117">
        <v>257.60000000000002</v>
      </c>
      <c r="I39" s="117">
        <f t="shared" si="7"/>
        <v>2472.44</v>
      </c>
      <c r="J39" s="117">
        <f t="shared" si="2"/>
        <v>2884.5133333333333</v>
      </c>
      <c r="K39" s="117">
        <f t="shared" si="4"/>
        <v>173.2</v>
      </c>
      <c r="L39" s="117">
        <f t="shared" si="8"/>
        <v>16.649999999999999</v>
      </c>
    </row>
    <row r="40" spans="1:12" x14ac:dyDescent="0.25">
      <c r="A40" s="116">
        <f t="shared" si="5"/>
        <v>2251</v>
      </c>
      <c r="B40">
        <v>85</v>
      </c>
      <c r="C40" s="117">
        <v>1616.13</v>
      </c>
      <c r="D40" s="117">
        <v>407.88</v>
      </c>
      <c r="E40" s="117">
        <v>641.76</v>
      </c>
      <c r="F40" s="116">
        <f t="shared" si="6"/>
        <v>1373.71</v>
      </c>
      <c r="G40" s="117">
        <v>1759.99</v>
      </c>
      <c r="H40" s="117">
        <v>283.70999999999998</v>
      </c>
      <c r="I40" s="117">
        <f t="shared" si="7"/>
        <v>2525.92</v>
      </c>
      <c r="J40" s="117">
        <f t="shared" si="2"/>
        <v>2946.9066666666668</v>
      </c>
      <c r="K40" s="117">
        <f t="shared" si="4"/>
        <v>173.2</v>
      </c>
      <c r="L40" s="117">
        <f t="shared" si="8"/>
        <v>17.010000000000002</v>
      </c>
    </row>
    <row r="41" spans="1:12" x14ac:dyDescent="0.25">
      <c r="A41" s="116">
        <f t="shared" si="5"/>
        <v>2301</v>
      </c>
      <c r="B41">
        <v>85</v>
      </c>
      <c r="C41" s="117">
        <v>1642.74</v>
      </c>
      <c r="D41" s="117">
        <v>416.94</v>
      </c>
      <c r="E41" s="117">
        <v>656.01</v>
      </c>
      <c r="F41" s="116">
        <f t="shared" si="6"/>
        <v>1396.33</v>
      </c>
      <c r="G41" s="117">
        <v>1795.95</v>
      </c>
      <c r="H41" s="117">
        <v>289.51</v>
      </c>
      <c r="I41" s="117">
        <f t="shared" si="7"/>
        <v>2579.3899999999994</v>
      </c>
      <c r="J41" s="117">
        <f t="shared" si="2"/>
        <v>3009.2883333333325</v>
      </c>
      <c r="K41" s="117">
        <f t="shared" si="4"/>
        <v>173.2</v>
      </c>
      <c r="L41" s="117">
        <f t="shared" si="8"/>
        <v>17.37</v>
      </c>
    </row>
    <row r="42" spans="1:12" x14ac:dyDescent="0.25">
      <c r="A42" s="116">
        <f t="shared" si="5"/>
        <v>2351</v>
      </c>
      <c r="B42">
        <v>85</v>
      </c>
      <c r="C42" s="117">
        <v>1669.35</v>
      </c>
      <c r="D42" s="117">
        <v>426</v>
      </c>
      <c r="E42" s="117">
        <v>670.27</v>
      </c>
      <c r="F42" s="116">
        <f t="shared" si="6"/>
        <v>1418.95</v>
      </c>
      <c r="G42" s="117">
        <v>1835.68</v>
      </c>
      <c r="H42" s="117">
        <v>295.91000000000003</v>
      </c>
      <c r="I42" s="117">
        <f t="shared" si="7"/>
        <v>2636.0400000000004</v>
      </c>
      <c r="J42" s="117">
        <f t="shared" si="2"/>
        <v>3075.3800000000006</v>
      </c>
      <c r="K42" s="117">
        <f t="shared" si="4"/>
        <v>173.2</v>
      </c>
      <c r="L42" s="117">
        <f t="shared" si="8"/>
        <v>17.760000000000002</v>
      </c>
    </row>
    <row r="43" spans="1:12" x14ac:dyDescent="0.25">
      <c r="A43" s="116">
        <f t="shared" si="5"/>
        <v>2401</v>
      </c>
      <c r="B43">
        <v>85</v>
      </c>
      <c r="C43" s="117">
        <v>1695.96</v>
      </c>
      <c r="D43" s="117">
        <v>435.06</v>
      </c>
      <c r="E43" s="117">
        <v>684.52</v>
      </c>
      <c r="F43" s="116">
        <f t="shared" si="6"/>
        <v>1441.57</v>
      </c>
      <c r="G43" s="117">
        <v>1877.17</v>
      </c>
      <c r="H43" s="117">
        <v>302.60000000000002</v>
      </c>
      <c r="I43" s="117">
        <f t="shared" si="7"/>
        <v>2694.15</v>
      </c>
      <c r="J43" s="117">
        <f t="shared" si="2"/>
        <v>3143.1750000000002</v>
      </c>
      <c r="K43" s="117">
        <f t="shared" si="4"/>
        <v>173.2</v>
      </c>
      <c r="L43" s="117">
        <f t="shared" si="8"/>
        <v>18.149999999999999</v>
      </c>
    </row>
    <row r="44" spans="1:12" x14ac:dyDescent="0.25">
      <c r="A44" s="116">
        <f t="shared" si="5"/>
        <v>2451</v>
      </c>
      <c r="B44">
        <v>85</v>
      </c>
      <c r="C44" s="117">
        <v>1722.57</v>
      </c>
      <c r="D44" s="117">
        <v>444.12</v>
      </c>
      <c r="E44" s="117">
        <v>698.78</v>
      </c>
      <c r="F44" s="116">
        <f t="shared" si="6"/>
        <v>1464.18</v>
      </c>
      <c r="G44" s="117">
        <v>1941.78</v>
      </c>
      <c r="H44" s="117">
        <v>332.43</v>
      </c>
      <c r="I44" s="117">
        <f t="shared" si="7"/>
        <v>2752.2500000000005</v>
      </c>
      <c r="J44" s="117">
        <f t="shared" si="2"/>
        <v>3210.9583333333339</v>
      </c>
      <c r="K44" s="117">
        <f t="shared" si="4"/>
        <v>173.2</v>
      </c>
      <c r="L44" s="117">
        <f t="shared" si="8"/>
        <v>18.54</v>
      </c>
    </row>
    <row r="45" spans="1:12" s="121" customFormat="1" x14ac:dyDescent="0.25">
      <c r="A45" s="120">
        <f t="shared" si="5"/>
        <v>2501</v>
      </c>
      <c r="B45" s="121">
        <v>85</v>
      </c>
      <c r="C45" s="120">
        <v>1749.18</v>
      </c>
      <c r="D45" s="120">
        <v>453.18</v>
      </c>
      <c r="E45" s="120">
        <v>713.03</v>
      </c>
      <c r="F45" s="120">
        <f t="shared" si="6"/>
        <v>1486.8</v>
      </c>
      <c r="G45" s="120">
        <v>1983.77</v>
      </c>
      <c r="H45" s="120">
        <v>339.62</v>
      </c>
      <c r="I45" s="120">
        <f t="shared" si="7"/>
        <v>2810.3599999999997</v>
      </c>
      <c r="J45" s="120">
        <f t="shared" si="2"/>
        <v>3278.7533333333331</v>
      </c>
      <c r="K45" s="120">
        <f t="shared" si="4"/>
        <v>173.2</v>
      </c>
      <c r="L45" s="120">
        <f t="shared" si="8"/>
        <v>18.93</v>
      </c>
    </row>
    <row r="46" spans="1:12" x14ac:dyDescent="0.25">
      <c r="A46" s="116">
        <f t="shared" si="5"/>
        <v>2551</v>
      </c>
      <c r="B46">
        <v>85</v>
      </c>
      <c r="C46" s="117">
        <v>1775.79</v>
      </c>
      <c r="D46" s="117">
        <v>462.24</v>
      </c>
      <c r="E46" s="117">
        <v>727.29</v>
      </c>
      <c r="F46" s="116">
        <f t="shared" si="6"/>
        <v>1509.42</v>
      </c>
      <c r="G46" s="117">
        <v>2025.76</v>
      </c>
      <c r="H46" s="117">
        <v>346.81</v>
      </c>
      <c r="I46" s="117">
        <f t="shared" si="7"/>
        <v>2868.48</v>
      </c>
      <c r="J46" s="117">
        <f t="shared" si="2"/>
        <v>3346.56</v>
      </c>
      <c r="K46" s="117">
        <f t="shared" si="4"/>
        <v>173.2</v>
      </c>
      <c r="L46" s="117">
        <f t="shared" si="8"/>
        <v>19.32</v>
      </c>
    </row>
    <row r="47" spans="1:12" x14ac:dyDescent="0.25">
      <c r="A47" s="116">
        <f t="shared" si="5"/>
        <v>2601</v>
      </c>
      <c r="B47">
        <v>85</v>
      </c>
      <c r="C47" s="117">
        <v>1802.4</v>
      </c>
      <c r="D47" s="117">
        <v>471.3</v>
      </c>
      <c r="E47" s="117">
        <v>741.54</v>
      </c>
      <c r="F47" s="116">
        <f t="shared" si="6"/>
        <v>1532.04</v>
      </c>
      <c r="G47" s="117">
        <v>2093</v>
      </c>
      <c r="H47" s="117">
        <v>379.25</v>
      </c>
      <c r="I47" s="117">
        <f t="shared" si="7"/>
        <v>2926.59</v>
      </c>
      <c r="J47" s="117">
        <f t="shared" si="2"/>
        <v>3414.355</v>
      </c>
      <c r="K47" s="117">
        <f t="shared" si="4"/>
        <v>173.2</v>
      </c>
      <c r="L47" s="117">
        <f t="shared" si="8"/>
        <v>19.71</v>
      </c>
    </row>
    <row r="48" spans="1:12" x14ac:dyDescent="0.25">
      <c r="A48" s="116">
        <f t="shared" si="5"/>
        <v>2651</v>
      </c>
      <c r="B48">
        <v>85</v>
      </c>
      <c r="C48" s="117">
        <v>1829.02</v>
      </c>
      <c r="D48" s="117">
        <v>480.36</v>
      </c>
      <c r="E48" s="117">
        <v>755.8</v>
      </c>
      <c r="F48" s="116">
        <f t="shared" si="6"/>
        <v>1554.67</v>
      </c>
      <c r="G48" s="117">
        <v>2135.5300000000002</v>
      </c>
      <c r="H48" s="117">
        <v>386.96</v>
      </c>
      <c r="I48" s="117">
        <f t="shared" si="7"/>
        <v>2984.7300000000005</v>
      </c>
      <c r="J48" s="117">
        <f t="shared" si="2"/>
        <v>3482.1850000000004</v>
      </c>
      <c r="K48" s="117">
        <f t="shared" si="4"/>
        <v>173.2</v>
      </c>
      <c r="L48" s="117">
        <f t="shared" si="8"/>
        <v>20.100000000000001</v>
      </c>
    </row>
    <row r="49" spans="1:12" x14ac:dyDescent="0.25">
      <c r="A49" s="116">
        <f t="shared" si="5"/>
        <v>2701</v>
      </c>
      <c r="B49">
        <v>80</v>
      </c>
      <c r="C49" s="117">
        <v>1855.63</v>
      </c>
      <c r="D49" s="117">
        <v>489.42</v>
      </c>
      <c r="E49" s="117">
        <v>770.05</v>
      </c>
      <c r="F49" s="116">
        <f t="shared" si="6"/>
        <v>1484.5</v>
      </c>
      <c r="G49" s="117">
        <v>1979.5</v>
      </c>
      <c r="H49" s="117">
        <v>338.89</v>
      </c>
      <c r="I49" s="117">
        <f t="shared" si="7"/>
        <v>2900.0800000000004</v>
      </c>
      <c r="J49" s="117">
        <f t="shared" si="2"/>
        <v>3383.4266666666672</v>
      </c>
      <c r="K49" s="117">
        <f t="shared" si="4"/>
        <v>173.2</v>
      </c>
      <c r="L49" s="117">
        <f t="shared" si="8"/>
        <v>19.53</v>
      </c>
    </row>
    <row r="50" spans="1:12" x14ac:dyDescent="0.25">
      <c r="A50" s="116">
        <f t="shared" si="5"/>
        <v>2751</v>
      </c>
      <c r="B50">
        <v>80</v>
      </c>
      <c r="C50" s="117">
        <v>1882.24</v>
      </c>
      <c r="D50" s="117">
        <v>498.48</v>
      </c>
      <c r="E50" s="117">
        <v>784.31</v>
      </c>
      <c r="F50" s="116">
        <f t="shared" si="6"/>
        <v>1505.79</v>
      </c>
      <c r="G50" s="117">
        <v>2019.03</v>
      </c>
      <c r="H50" s="117">
        <v>345.66</v>
      </c>
      <c r="I50" s="117">
        <f t="shared" si="7"/>
        <v>2956.1600000000003</v>
      </c>
      <c r="J50" s="117">
        <f t="shared" si="2"/>
        <v>3448.8533333333335</v>
      </c>
      <c r="K50" s="117">
        <f t="shared" si="4"/>
        <v>173.2</v>
      </c>
      <c r="L50" s="117">
        <f t="shared" si="8"/>
        <v>19.91</v>
      </c>
    </row>
    <row r="51" spans="1:12" x14ac:dyDescent="0.25">
      <c r="A51" s="116">
        <f t="shared" si="5"/>
        <v>2801</v>
      </c>
      <c r="B51">
        <v>80</v>
      </c>
      <c r="C51" s="117">
        <v>1908.85</v>
      </c>
      <c r="D51" s="117">
        <v>507.54</v>
      </c>
      <c r="E51" s="117">
        <v>798.56</v>
      </c>
      <c r="F51" s="116">
        <f t="shared" si="6"/>
        <v>1527.08</v>
      </c>
      <c r="G51" s="117">
        <v>2083.6799999999998</v>
      </c>
      <c r="H51" s="117">
        <v>377.56</v>
      </c>
      <c r="I51" s="117">
        <f t="shared" si="7"/>
        <v>3012.22</v>
      </c>
      <c r="J51" s="117">
        <f t="shared" si="2"/>
        <v>3514.2566666666662</v>
      </c>
      <c r="K51" s="117">
        <f t="shared" si="4"/>
        <v>173.2</v>
      </c>
      <c r="L51" s="117">
        <f t="shared" si="8"/>
        <v>20.29</v>
      </c>
    </row>
    <row r="52" spans="1:12" x14ac:dyDescent="0.25">
      <c r="A52" s="116">
        <f t="shared" si="5"/>
        <v>2851</v>
      </c>
      <c r="B52">
        <v>80</v>
      </c>
      <c r="C52" s="117">
        <v>1935.46</v>
      </c>
      <c r="D52" s="117">
        <v>516.6</v>
      </c>
      <c r="E52" s="117">
        <v>812.82</v>
      </c>
      <c r="F52" s="116">
        <f t="shared" si="6"/>
        <v>1548.37</v>
      </c>
      <c r="G52" s="117">
        <v>2123.69</v>
      </c>
      <c r="H52" s="117">
        <v>384.81</v>
      </c>
      <c r="I52" s="117">
        <f t="shared" si="7"/>
        <v>3068.3</v>
      </c>
      <c r="J52" s="117">
        <f t="shared" si="2"/>
        <v>3579.6833333333334</v>
      </c>
      <c r="K52" s="117">
        <f t="shared" si="4"/>
        <v>173.2</v>
      </c>
      <c r="L52" s="117">
        <f t="shared" si="8"/>
        <v>20.67</v>
      </c>
    </row>
    <row r="53" spans="1:12" x14ac:dyDescent="0.25">
      <c r="A53" s="116">
        <f t="shared" si="5"/>
        <v>2901</v>
      </c>
      <c r="B53">
        <v>80</v>
      </c>
      <c r="C53" s="117">
        <v>1962.07</v>
      </c>
      <c r="D53" s="117">
        <v>525.66</v>
      </c>
      <c r="E53" s="117">
        <v>827.07</v>
      </c>
      <c r="F53" s="116">
        <f t="shared" si="6"/>
        <v>1569.66</v>
      </c>
      <c r="G53" s="117">
        <v>2163.69</v>
      </c>
      <c r="H53" s="117">
        <v>392.06</v>
      </c>
      <c r="I53" s="117">
        <f t="shared" si="7"/>
        <v>3124.36</v>
      </c>
      <c r="J53" s="117">
        <f t="shared" si="2"/>
        <v>3645.086666666667</v>
      </c>
      <c r="K53" s="117">
        <f t="shared" si="4"/>
        <v>173.2</v>
      </c>
      <c r="L53" s="117">
        <f t="shared" si="8"/>
        <v>21.05</v>
      </c>
    </row>
    <row r="54" spans="1:12" x14ac:dyDescent="0.25">
      <c r="A54" s="116">
        <f t="shared" si="5"/>
        <v>2951</v>
      </c>
      <c r="B54">
        <v>80</v>
      </c>
      <c r="C54" s="117">
        <v>1988.68</v>
      </c>
      <c r="D54" s="117">
        <v>534.72</v>
      </c>
      <c r="E54" s="117">
        <v>841.33</v>
      </c>
      <c r="F54" s="116">
        <f t="shared" si="6"/>
        <v>1590.94</v>
      </c>
      <c r="G54" s="117">
        <v>2203.6799999999998</v>
      </c>
      <c r="H54" s="117">
        <v>399.31</v>
      </c>
      <c r="I54" s="117">
        <f t="shared" si="7"/>
        <v>3180.4199999999996</v>
      </c>
      <c r="J54" s="117">
        <f t="shared" si="2"/>
        <v>3710.49</v>
      </c>
      <c r="K54" s="117">
        <f t="shared" si="4"/>
        <v>173.2</v>
      </c>
      <c r="L54" s="117">
        <f t="shared" si="8"/>
        <v>21.42</v>
      </c>
    </row>
    <row r="55" spans="1:12" x14ac:dyDescent="0.25">
      <c r="A55" s="116">
        <f t="shared" si="5"/>
        <v>3001</v>
      </c>
      <c r="B55">
        <v>80</v>
      </c>
      <c r="C55" s="117">
        <v>2015.29</v>
      </c>
      <c r="D55" s="117">
        <v>543.78</v>
      </c>
      <c r="E55" s="117">
        <v>855.58</v>
      </c>
      <c r="F55" s="116">
        <f t="shared" si="6"/>
        <v>1612.23</v>
      </c>
      <c r="G55" s="117">
        <v>2243.67</v>
      </c>
      <c r="H55" s="117">
        <v>406.55</v>
      </c>
      <c r="I55" s="117">
        <f t="shared" si="7"/>
        <v>3236.4799999999996</v>
      </c>
      <c r="J55" s="117">
        <f t="shared" si="2"/>
        <v>3775.893333333333</v>
      </c>
      <c r="K55" s="117">
        <f t="shared" si="4"/>
        <v>173.2</v>
      </c>
      <c r="L55" s="117">
        <f t="shared" si="8"/>
        <v>21.8</v>
      </c>
    </row>
    <row r="56" spans="1:12" x14ac:dyDescent="0.25">
      <c r="A56" s="116">
        <f t="shared" si="5"/>
        <v>3051</v>
      </c>
      <c r="B56">
        <v>80</v>
      </c>
      <c r="C56" s="117">
        <v>2041.9</v>
      </c>
      <c r="D56" s="117">
        <v>552.84</v>
      </c>
      <c r="E56" s="117">
        <v>869.84</v>
      </c>
      <c r="F56" s="116">
        <f t="shared" si="6"/>
        <v>1633.52</v>
      </c>
      <c r="G56" s="117">
        <v>2283.6799999999998</v>
      </c>
      <c r="H56" s="117">
        <v>413.8</v>
      </c>
      <c r="I56" s="117">
        <f t="shared" si="7"/>
        <v>3292.56</v>
      </c>
      <c r="J56" s="117">
        <f t="shared" si="2"/>
        <v>3841.3199999999997</v>
      </c>
      <c r="K56" s="117">
        <f t="shared" si="4"/>
        <v>173.2</v>
      </c>
      <c r="L56" s="117">
        <f t="shared" si="8"/>
        <v>22.18</v>
      </c>
    </row>
    <row r="57" spans="1:12" x14ac:dyDescent="0.25">
      <c r="A57" s="116">
        <f t="shared" si="5"/>
        <v>3101</v>
      </c>
      <c r="B57">
        <v>80</v>
      </c>
      <c r="C57" s="117">
        <v>2068.52</v>
      </c>
      <c r="D57" s="117">
        <v>561.9</v>
      </c>
      <c r="E57" s="117">
        <v>884.09</v>
      </c>
      <c r="F57" s="116">
        <f t="shared" si="6"/>
        <v>1654.82</v>
      </c>
      <c r="G57" s="117">
        <v>2323.6999999999998</v>
      </c>
      <c r="H57" s="117">
        <v>421.05</v>
      </c>
      <c r="I57" s="117">
        <f t="shared" si="7"/>
        <v>3348.64</v>
      </c>
      <c r="J57" s="117">
        <f t="shared" si="2"/>
        <v>3906.7466666666664</v>
      </c>
      <c r="K57" s="117">
        <f t="shared" si="4"/>
        <v>173.2</v>
      </c>
      <c r="L57" s="117">
        <f t="shared" si="8"/>
        <v>22.56</v>
      </c>
    </row>
    <row r="58" spans="1:12" x14ac:dyDescent="0.25">
      <c r="A58" s="116">
        <f t="shared" si="5"/>
        <v>3151</v>
      </c>
      <c r="B58">
        <v>80</v>
      </c>
      <c r="C58" s="117">
        <v>2095.13</v>
      </c>
      <c r="D58" s="117">
        <v>570.96</v>
      </c>
      <c r="E58" s="117">
        <v>898.35</v>
      </c>
      <c r="F58" s="116">
        <f t="shared" si="6"/>
        <v>1676.1</v>
      </c>
      <c r="G58" s="117">
        <v>2363.6799999999998</v>
      </c>
      <c r="H58" s="117">
        <v>428.3</v>
      </c>
      <c r="I58" s="117">
        <f t="shared" si="7"/>
        <v>3404.6899999999996</v>
      </c>
      <c r="J58" s="117">
        <f t="shared" si="2"/>
        <v>3972.1383333333329</v>
      </c>
      <c r="K58" s="117">
        <f t="shared" si="4"/>
        <v>173.2</v>
      </c>
      <c r="L58" s="117">
        <f t="shared" si="8"/>
        <v>22.93</v>
      </c>
    </row>
    <row r="59" spans="1:12" x14ac:dyDescent="0.25">
      <c r="A59" s="116">
        <f t="shared" si="5"/>
        <v>3201</v>
      </c>
      <c r="B59">
        <v>80</v>
      </c>
      <c r="C59" s="117">
        <v>2120.2199999999998</v>
      </c>
      <c r="D59" s="117">
        <v>580.02</v>
      </c>
      <c r="E59" s="117">
        <v>912.6</v>
      </c>
      <c r="F59" s="116">
        <f t="shared" si="6"/>
        <v>1696.18</v>
      </c>
      <c r="G59" s="117">
        <v>2401.42</v>
      </c>
      <c r="H59" s="117">
        <v>435.14</v>
      </c>
      <c r="I59" s="117">
        <f t="shared" si="7"/>
        <v>3458.9</v>
      </c>
      <c r="J59" s="117">
        <f t="shared" si="2"/>
        <v>4035.3833333333332</v>
      </c>
      <c r="K59" s="117">
        <f t="shared" si="4"/>
        <v>173.2</v>
      </c>
      <c r="L59" s="117">
        <f t="shared" si="8"/>
        <v>23.3</v>
      </c>
    </row>
    <row r="60" spans="1:12" x14ac:dyDescent="0.25">
      <c r="A60" s="116">
        <f t="shared" si="5"/>
        <v>3251</v>
      </c>
      <c r="B60">
        <v>80</v>
      </c>
      <c r="C60" s="117">
        <v>2143.9699999999998</v>
      </c>
      <c r="D60" s="117">
        <v>589.08000000000004</v>
      </c>
      <c r="E60" s="117">
        <v>926.86</v>
      </c>
      <c r="F60" s="116">
        <f t="shared" si="6"/>
        <v>1715.18</v>
      </c>
      <c r="G60" s="117">
        <v>2437.11</v>
      </c>
      <c r="H60" s="117">
        <v>441.6</v>
      </c>
      <c r="I60" s="117">
        <f t="shared" si="7"/>
        <v>3511.4500000000003</v>
      </c>
      <c r="J60" s="117">
        <f t="shared" si="2"/>
        <v>4096.6916666666666</v>
      </c>
      <c r="K60" s="117">
        <f t="shared" si="4"/>
        <v>173.2</v>
      </c>
      <c r="L60" s="116">
        <f t="shared" si="8"/>
        <v>23.65</v>
      </c>
    </row>
    <row r="61" spans="1:12" x14ac:dyDescent="0.25">
      <c r="A61" s="116">
        <f t="shared" si="5"/>
        <v>3301</v>
      </c>
      <c r="B61">
        <v>80</v>
      </c>
      <c r="C61" s="117">
        <v>2167.71</v>
      </c>
      <c r="D61" s="117">
        <v>598.14</v>
      </c>
      <c r="E61" s="117">
        <v>941.11</v>
      </c>
      <c r="F61" s="116">
        <f t="shared" si="6"/>
        <v>1734.17</v>
      </c>
      <c r="G61" s="117">
        <v>2472.79</v>
      </c>
      <c r="H61" s="117">
        <v>448.07</v>
      </c>
      <c r="I61" s="117">
        <f t="shared" si="7"/>
        <v>3563.97</v>
      </c>
      <c r="J61" s="117">
        <f t="shared" si="2"/>
        <v>4157.9650000000001</v>
      </c>
      <c r="K61" s="117">
        <f t="shared" si="4"/>
        <v>173.2</v>
      </c>
      <c r="L61" s="116">
        <f t="shared" si="8"/>
        <v>24.01</v>
      </c>
    </row>
    <row r="62" spans="1:12" x14ac:dyDescent="0.25">
      <c r="A62" s="116">
        <f t="shared" si="5"/>
        <v>3351</v>
      </c>
      <c r="B62">
        <v>80</v>
      </c>
      <c r="C62" s="117">
        <v>2191.46</v>
      </c>
      <c r="D62" s="117">
        <v>607.20000000000005</v>
      </c>
      <c r="E62" s="117">
        <v>955.37</v>
      </c>
      <c r="F62" s="116">
        <f t="shared" si="6"/>
        <v>1753.17</v>
      </c>
      <c r="G62" s="117">
        <v>2508.4899999999998</v>
      </c>
      <c r="H62" s="117">
        <v>454.54</v>
      </c>
      <c r="I62" s="117">
        <f t="shared" si="7"/>
        <v>3616.5199999999995</v>
      </c>
      <c r="J62" s="117">
        <f t="shared" si="2"/>
        <v>4219.2733333333326</v>
      </c>
      <c r="K62" s="117">
        <f t="shared" si="4"/>
        <v>173.2</v>
      </c>
      <c r="L62" s="117">
        <f t="shared" si="8"/>
        <v>24.36</v>
      </c>
    </row>
    <row r="63" spans="1:12" x14ac:dyDescent="0.25">
      <c r="A63" s="116">
        <f t="shared" si="5"/>
        <v>3401</v>
      </c>
      <c r="B63">
        <v>80</v>
      </c>
      <c r="C63" s="117">
        <v>2215.1999999999998</v>
      </c>
      <c r="D63" s="117">
        <v>616.26</v>
      </c>
      <c r="E63" s="117">
        <v>969.62</v>
      </c>
      <c r="F63" s="116">
        <f t="shared" si="6"/>
        <v>1772.16</v>
      </c>
      <c r="G63" s="117">
        <v>2544.17</v>
      </c>
      <c r="H63" s="117">
        <v>461</v>
      </c>
      <c r="I63" s="117">
        <f t="shared" si="7"/>
        <v>3669.05</v>
      </c>
      <c r="J63" s="117">
        <f t="shared" si="2"/>
        <v>4280.5583333333334</v>
      </c>
      <c r="K63" s="117">
        <f t="shared" si="4"/>
        <v>173.2</v>
      </c>
      <c r="L63" s="117">
        <f t="shared" si="8"/>
        <v>24.71</v>
      </c>
    </row>
    <row r="64" spans="1:12" x14ac:dyDescent="0.25">
      <c r="A64" s="116">
        <f t="shared" si="5"/>
        <v>3451</v>
      </c>
      <c r="B64">
        <v>80</v>
      </c>
      <c r="C64" s="117">
        <v>2238.9499999999998</v>
      </c>
      <c r="D64" s="117">
        <v>625.32000000000005</v>
      </c>
      <c r="E64" s="117">
        <v>983.88</v>
      </c>
      <c r="F64" s="116">
        <f t="shared" si="6"/>
        <v>1791.16</v>
      </c>
      <c r="G64" s="117">
        <v>2579.87</v>
      </c>
      <c r="H64" s="117">
        <v>467.47</v>
      </c>
      <c r="I64" s="117">
        <f t="shared" si="7"/>
        <v>3721.5999999999995</v>
      </c>
      <c r="J64" s="117">
        <f t="shared" si="2"/>
        <v>4341.8666666666659</v>
      </c>
      <c r="K64" s="117">
        <f t="shared" si="4"/>
        <v>173.2</v>
      </c>
      <c r="L64" s="117">
        <f t="shared" si="8"/>
        <v>25.07</v>
      </c>
    </row>
    <row r="65" spans="1:12" x14ac:dyDescent="0.25">
      <c r="A65" s="116">
        <f t="shared" si="5"/>
        <v>3501</v>
      </c>
      <c r="B65">
        <v>80</v>
      </c>
      <c r="C65" s="117">
        <v>2262.69</v>
      </c>
      <c r="D65" s="117">
        <v>634.38</v>
      </c>
      <c r="E65" s="117">
        <v>998.13</v>
      </c>
      <c r="F65" s="116">
        <f t="shared" si="6"/>
        <v>1810.15</v>
      </c>
      <c r="G65" s="117">
        <v>2615.5500000000002</v>
      </c>
      <c r="H65" s="117">
        <v>473.94</v>
      </c>
      <c r="I65" s="117">
        <f t="shared" si="7"/>
        <v>3774.1200000000003</v>
      </c>
      <c r="J65" s="117">
        <f t="shared" si="2"/>
        <v>4403.1400000000003</v>
      </c>
      <c r="K65" s="117">
        <f t="shared" si="4"/>
        <v>173.2</v>
      </c>
      <c r="L65" s="117">
        <f t="shared" si="8"/>
        <v>25.42</v>
      </c>
    </row>
    <row r="66" spans="1:12" x14ac:dyDescent="0.25">
      <c r="A66" s="116">
        <f t="shared" si="5"/>
        <v>3551</v>
      </c>
      <c r="B66">
        <v>80</v>
      </c>
      <c r="C66" s="117">
        <v>2286.44</v>
      </c>
      <c r="D66" s="117">
        <v>643.44000000000005</v>
      </c>
      <c r="E66" s="117">
        <v>1012.39</v>
      </c>
      <c r="F66" s="116">
        <f t="shared" si="6"/>
        <v>1829.15</v>
      </c>
      <c r="G66" s="117">
        <v>2651.26</v>
      </c>
      <c r="H66" s="117">
        <v>480.41</v>
      </c>
      <c r="I66" s="117">
        <f t="shared" si="7"/>
        <v>3826.6800000000003</v>
      </c>
      <c r="J66" s="117">
        <f t="shared" si="2"/>
        <v>4464.46</v>
      </c>
      <c r="K66" s="117">
        <f t="shared" si="4"/>
        <v>173.2</v>
      </c>
      <c r="L66" s="117">
        <f t="shared" si="8"/>
        <v>25.78</v>
      </c>
    </row>
    <row r="67" spans="1:12" x14ac:dyDescent="0.25">
      <c r="A67" s="116">
        <f t="shared" si="5"/>
        <v>3601</v>
      </c>
      <c r="B67">
        <v>80</v>
      </c>
      <c r="C67" s="117">
        <v>2310.1799999999998</v>
      </c>
      <c r="D67" s="117">
        <v>652.5</v>
      </c>
      <c r="E67" s="117">
        <v>1026.6400000000001</v>
      </c>
      <c r="F67" s="116">
        <f t="shared" si="6"/>
        <v>1848.14</v>
      </c>
      <c r="G67" s="117">
        <v>2686.93</v>
      </c>
      <c r="H67" s="117">
        <v>486.87</v>
      </c>
      <c r="I67" s="117">
        <f t="shared" si="7"/>
        <v>3879.2</v>
      </c>
      <c r="J67" s="117">
        <f t="shared" si="2"/>
        <v>4525.7333333333336</v>
      </c>
      <c r="K67" s="117">
        <f t="shared" si="4"/>
        <v>173.2</v>
      </c>
      <c r="L67" s="117">
        <f t="shared" si="8"/>
        <v>26.13</v>
      </c>
    </row>
    <row r="68" spans="1:12" x14ac:dyDescent="0.25">
      <c r="A68" s="116">
        <f t="shared" si="5"/>
        <v>3651</v>
      </c>
      <c r="B68">
        <v>80</v>
      </c>
      <c r="C68" s="117">
        <v>2333.9299999999998</v>
      </c>
      <c r="D68" s="117">
        <v>661.56</v>
      </c>
      <c r="E68" s="117">
        <v>1040.9000000000001</v>
      </c>
      <c r="F68" s="116">
        <f t="shared" si="6"/>
        <v>1867.14</v>
      </c>
      <c r="G68" s="117">
        <v>2722.63</v>
      </c>
      <c r="H68" s="117">
        <v>493.34</v>
      </c>
      <c r="I68" s="117">
        <f t="shared" si="7"/>
        <v>3931.75</v>
      </c>
      <c r="J68" s="117">
        <f t="shared" ref="J68:J103" si="9">I68+I68/6</f>
        <v>4587.041666666667</v>
      </c>
      <c r="K68" s="117">
        <f t="shared" si="4"/>
        <v>173.2</v>
      </c>
      <c r="L68" s="117">
        <f t="shared" si="8"/>
        <v>26.48</v>
      </c>
    </row>
    <row r="69" spans="1:12" x14ac:dyDescent="0.25">
      <c r="A69" s="116">
        <f t="shared" si="5"/>
        <v>3701</v>
      </c>
      <c r="B69">
        <v>80</v>
      </c>
      <c r="C69" s="117">
        <v>2357.67</v>
      </c>
      <c r="D69" s="117">
        <v>670.62</v>
      </c>
      <c r="E69" s="117">
        <v>1055.1500000000001</v>
      </c>
      <c r="F69" s="116">
        <f t="shared" si="6"/>
        <v>1886.14</v>
      </c>
      <c r="G69" s="117">
        <v>2758.33</v>
      </c>
      <c r="H69" s="117">
        <v>499.81</v>
      </c>
      <c r="I69" s="117">
        <f t="shared" si="7"/>
        <v>3984.2900000000004</v>
      </c>
      <c r="J69" s="117">
        <f t="shared" si="9"/>
        <v>4648.338333333334</v>
      </c>
      <c r="K69" s="117">
        <f t="shared" ref="K69:K103" si="10">ROUND(40*4.33,2)</f>
        <v>173.2</v>
      </c>
      <c r="L69" s="117">
        <f t="shared" si="8"/>
        <v>26.84</v>
      </c>
    </row>
    <row r="70" spans="1:12" x14ac:dyDescent="0.25">
      <c r="A70" s="116">
        <f t="shared" si="5"/>
        <v>3751</v>
      </c>
      <c r="B70">
        <v>80</v>
      </c>
      <c r="C70" s="117">
        <v>2381.42</v>
      </c>
      <c r="D70" s="117">
        <v>679.68</v>
      </c>
      <c r="E70" s="117">
        <v>1069.4100000000001</v>
      </c>
      <c r="F70" s="116">
        <f t="shared" si="6"/>
        <v>1905.14</v>
      </c>
      <c r="G70" s="117">
        <v>2794.03</v>
      </c>
      <c r="H70" s="117">
        <v>506.28</v>
      </c>
      <c r="I70" s="117">
        <f t="shared" si="7"/>
        <v>4036.84</v>
      </c>
      <c r="J70" s="117">
        <f t="shared" si="9"/>
        <v>4709.6466666666665</v>
      </c>
      <c r="K70" s="117">
        <f t="shared" si="10"/>
        <v>173.2</v>
      </c>
      <c r="L70" s="117">
        <f t="shared" si="8"/>
        <v>27.19</v>
      </c>
    </row>
    <row r="71" spans="1:12" x14ac:dyDescent="0.25">
      <c r="A71" s="116">
        <f t="shared" ref="A71:A102" si="11">+A70+50</f>
        <v>3801</v>
      </c>
      <c r="B71">
        <v>80</v>
      </c>
      <c r="C71" s="117">
        <v>2405.16</v>
      </c>
      <c r="D71" s="117">
        <v>688.74</v>
      </c>
      <c r="E71" s="117">
        <v>1083.6600000000001</v>
      </c>
      <c r="F71" s="116">
        <f t="shared" si="6"/>
        <v>1924.13</v>
      </c>
      <c r="G71" s="117">
        <v>2829.71</v>
      </c>
      <c r="H71" s="117">
        <v>512.74</v>
      </c>
      <c r="I71" s="117">
        <f t="shared" si="7"/>
        <v>4089.37</v>
      </c>
      <c r="J71" s="117">
        <f t="shared" si="9"/>
        <v>4770.9316666666664</v>
      </c>
      <c r="K71" s="117">
        <f t="shared" si="10"/>
        <v>173.2</v>
      </c>
      <c r="L71" s="117">
        <f t="shared" si="8"/>
        <v>27.55</v>
      </c>
    </row>
    <row r="72" spans="1:12" x14ac:dyDescent="0.25">
      <c r="A72" s="116">
        <f t="shared" si="11"/>
        <v>3851</v>
      </c>
      <c r="B72">
        <v>80</v>
      </c>
      <c r="C72" s="117">
        <v>2428.91</v>
      </c>
      <c r="D72" s="117">
        <v>697.8</v>
      </c>
      <c r="E72" s="117">
        <v>1097.92</v>
      </c>
      <c r="F72" s="116">
        <f t="shared" si="6"/>
        <v>1943.13</v>
      </c>
      <c r="G72" s="117">
        <v>2865.41</v>
      </c>
      <c r="H72" s="117">
        <v>519.21</v>
      </c>
      <c r="I72" s="117">
        <f t="shared" si="7"/>
        <v>4141.92</v>
      </c>
      <c r="J72" s="117">
        <f t="shared" si="9"/>
        <v>4832.24</v>
      </c>
      <c r="K72" s="117">
        <f t="shared" si="10"/>
        <v>173.2</v>
      </c>
      <c r="L72" s="117">
        <f t="shared" si="8"/>
        <v>27.9</v>
      </c>
    </row>
    <row r="73" spans="1:12" x14ac:dyDescent="0.25">
      <c r="A73" s="116">
        <f t="shared" si="11"/>
        <v>3901</v>
      </c>
      <c r="B73">
        <v>80</v>
      </c>
      <c r="C73" s="117">
        <v>2452.65</v>
      </c>
      <c r="D73" s="117">
        <v>706.86</v>
      </c>
      <c r="E73" s="117">
        <v>1112.17</v>
      </c>
      <c r="F73" s="116">
        <f t="shared" si="6"/>
        <v>1962.12</v>
      </c>
      <c r="G73" s="117">
        <v>2901.09</v>
      </c>
      <c r="H73" s="117">
        <v>525.67999999999995</v>
      </c>
      <c r="I73" s="117">
        <f t="shared" si="7"/>
        <v>4194.4400000000005</v>
      </c>
      <c r="J73" s="117">
        <f t="shared" si="9"/>
        <v>4893.5133333333342</v>
      </c>
      <c r="K73" s="117">
        <f t="shared" si="10"/>
        <v>173.2</v>
      </c>
      <c r="L73" s="117">
        <f t="shared" si="8"/>
        <v>28.25</v>
      </c>
    </row>
    <row r="74" spans="1:12" x14ac:dyDescent="0.25">
      <c r="A74" s="116">
        <f t="shared" si="11"/>
        <v>3951</v>
      </c>
      <c r="B74">
        <v>80</v>
      </c>
      <c r="C74" s="117">
        <v>2476.4</v>
      </c>
      <c r="D74" s="117">
        <v>715.92</v>
      </c>
      <c r="E74" s="117">
        <v>1126.43</v>
      </c>
      <c r="F74" s="116">
        <f t="shared" si="6"/>
        <v>1981.12</v>
      </c>
      <c r="G74" s="117">
        <v>2936.8</v>
      </c>
      <c r="H74" s="117">
        <v>532.15</v>
      </c>
      <c r="I74" s="117">
        <f t="shared" si="7"/>
        <v>4247.0000000000009</v>
      </c>
      <c r="J74" s="117">
        <f t="shared" si="9"/>
        <v>4954.8333333333339</v>
      </c>
      <c r="K74" s="117">
        <f t="shared" si="10"/>
        <v>173.2</v>
      </c>
      <c r="L74" s="117">
        <f t="shared" si="8"/>
        <v>28.61</v>
      </c>
    </row>
    <row r="75" spans="1:12" x14ac:dyDescent="0.25">
      <c r="A75" s="116">
        <f t="shared" si="11"/>
        <v>4001</v>
      </c>
      <c r="B75">
        <v>80</v>
      </c>
      <c r="C75" s="117">
        <v>2500.14</v>
      </c>
      <c r="D75" s="117">
        <v>724.98</v>
      </c>
      <c r="E75" s="117">
        <v>1140.68</v>
      </c>
      <c r="F75" s="116">
        <f t="shared" si="6"/>
        <v>2000.11</v>
      </c>
      <c r="G75" s="117">
        <v>2972.47</v>
      </c>
      <c r="H75" s="117">
        <v>538.61</v>
      </c>
      <c r="I75" s="117">
        <f t="shared" si="7"/>
        <v>4299.5200000000004</v>
      </c>
      <c r="J75" s="117">
        <f t="shared" si="9"/>
        <v>5016.1066666666675</v>
      </c>
      <c r="K75" s="117">
        <f t="shared" si="10"/>
        <v>173.2</v>
      </c>
      <c r="L75" s="117">
        <f t="shared" si="8"/>
        <v>28.96</v>
      </c>
    </row>
    <row r="76" spans="1:12" x14ac:dyDescent="0.25">
      <c r="A76" s="116">
        <f t="shared" si="11"/>
        <v>4051</v>
      </c>
      <c r="B76">
        <v>80</v>
      </c>
      <c r="C76" s="117">
        <v>2523.89</v>
      </c>
      <c r="D76" s="117">
        <v>734.04</v>
      </c>
      <c r="E76" s="117">
        <v>1154.94</v>
      </c>
      <c r="F76" s="116">
        <f t="shared" si="6"/>
        <v>2019.11</v>
      </c>
      <c r="G76" s="117">
        <v>3008.17</v>
      </c>
      <c r="H76" s="117">
        <v>545.08000000000004</v>
      </c>
      <c r="I76" s="117">
        <f t="shared" si="7"/>
        <v>4352.07</v>
      </c>
      <c r="J76" s="117">
        <f t="shared" si="9"/>
        <v>5077.415</v>
      </c>
      <c r="K76" s="117">
        <f t="shared" si="10"/>
        <v>173.2</v>
      </c>
      <c r="L76" s="117">
        <f t="shared" si="8"/>
        <v>29.32</v>
      </c>
    </row>
    <row r="77" spans="1:12" x14ac:dyDescent="0.25">
      <c r="A77" s="116">
        <f t="shared" si="11"/>
        <v>4101</v>
      </c>
      <c r="B77">
        <v>80</v>
      </c>
      <c r="C77" s="117">
        <v>2547.64</v>
      </c>
      <c r="D77" s="117">
        <v>743.1</v>
      </c>
      <c r="E77" s="117">
        <v>1169.19</v>
      </c>
      <c r="F77" s="116">
        <f t="shared" si="6"/>
        <v>2038.11</v>
      </c>
      <c r="G77" s="117">
        <v>3043.87</v>
      </c>
      <c r="H77" s="117">
        <v>551.54999999999995</v>
      </c>
      <c r="I77" s="117">
        <f t="shared" si="7"/>
        <v>4404.6099999999997</v>
      </c>
      <c r="J77" s="117">
        <f t="shared" si="9"/>
        <v>5138.7116666666661</v>
      </c>
      <c r="K77" s="117">
        <f t="shared" si="10"/>
        <v>173.2</v>
      </c>
      <c r="L77" s="117">
        <f t="shared" si="8"/>
        <v>29.67</v>
      </c>
    </row>
    <row r="78" spans="1:12" x14ac:dyDescent="0.25">
      <c r="A78" s="116">
        <f t="shared" si="11"/>
        <v>4151</v>
      </c>
      <c r="B78">
        <v>80</v>
      </c>
      <c r="C78" s="117">
        <v>2571.38</v>
      </c>
      <c r="D78" s="117">
        <v>752.16</v>
      </c>
      <c r="E78" s="117">
        <v>1183.45</v>
      </c>
      <c r="F78" s="116">
        <f t="shared" si="6"/>
        <v>2057.1</v>
      </c>
      <c r="G78" s="117">
        <v>3079.55</v>
      </c>
      <c r="H78" s="117">
        <v>558.01</v>
      </c>
      <c r="I78" s="117">
        <f t="shared" si="7"/>
        <v>4457.1499999999996</v>
      </c>
      <c r="J78" s="117">
        <f t="shared" si="9"/>
        <v>5200.0083333333332</v>
      </c>
      <c r="K78" s="117">
        <f t="shared" si="10"/>
        <v>173.2</v>
      </c>
      <c r="L78" s="117">
        <f t="shared" si="8"/>
        <v>30.02</v>
      </c>
    </row>
    <row r="79" spans="1:12" x14ac:dyDescent="0.25">
      <c r="A79" s="116">
        <f t="shared" si="11"/>
        <v>4201</v>
      </c>
      <c r="B79">
        <v>80</v>
      </c>
      <c r="C79" s="117">
        <v>2595.13</v>
      </c>
      <c r="D79" s="117">
        <v>761.22</v>
      </c>
      <c r="E79" s="117">
        <v>1197.7</v>
      </c>
      <c r="F79" s="116">
        <f t="shared" si="6"/>
        <v>2076.1</v>
      </c>
      <c r="G79" s="117">
        <v>3115.25</v>
      </c>
      <c r="H79" s="117">
        <v>564.48</v>
      </c>
      <c r="I79" s="117">
        <f t="shared" si="7"/>
        <v>4509.6900000000005</v>
      </c>
      <c r="J79" s="117">
        <f t="shared" si="9"/>
        <v>5261.3050000000003</v>
      </c>
      <c r="K79" s="117">
        <f t="shared" si="10"/>
        <v>173.2</v>
      </c>
      <c r="L79" s="117">
        <f t="shared" si="8"/>
        <v>30.38</v>
      </c>
    </row>
    <row r="80" spans="1:12" x14ac:dyDescent="0.25">
      <c r="A80" s="116">
        <f t="shared" si="11"/>
        <v>4251</v>
      </c>
      <c r="B80">
        <v>80</v>
      </c>
      <c r="C80" s="117">
        <v>2618.87</v>
      </c>
      <c r="D80" s="117">
        <v>770.28</v>
      </c>
      <c r="E80" s="117">
        <v>1211.96</v>
      </c>
      <c r="F80" s="116">
        <f t="shared" si="6"/>
        <v>2095.1</v>
      </c>
      <c r="G80" s="117">
        <v>3150.95</v>
      </c>
      <c r="H80" s="117">
        <v>570.95000000000005</v>
      </c>
      <c r="I80" s="117">
        <f t="shared" si="7"/>
        <v>4562.24</v>
      </c>
      <c r="J80" s="117">
        <f t="shared" si="9"/>
        <v>5322.6133333333328</v>
      </c>
      <c r="K80" s="117">
        <f t="shared" si="10"/>
        <v>173.2</v>
      </c>
      <c r="L80" s="117">
        <f t="shared" si="8"/>
        <v>30.73</v>
      </c>
    </row>
    <row r="81" spans="1:12" x14ac:dyDescent="0.25">
      <c r="A81" s="116">
        <f t="shared" si="11"/>
        <v>4301</v>
      </c>
      <c r="B81">
        <v>80</v>
      </c>
      <c r="C81" s="117">
        <v>2642.62</v>
      </c>
      <c r="D81" s="117">
        <v>779.34</v>
      </c>
      <c r="E81" s="117">
        <v>1226.21</v>
      </c>
      <c r="F81" s="116">
        <f t="shared" si="6"/>
        <v>2114.1</v>
      </c>
      <c r="G81" s="117">
        <v>3188.1</v>
      </c>
      <c r="H81" s="117">
        <v>577.67999999999995</v>
      </c>
      <c r="I81" s="117">
        <f t="shared" si="7"/>
        <v>4615.9699999999993</v>
      </c>
      <c r="J81" s="117">
        <f t="shared" si="9"/>
        <v>5385.2983333333323</v>
      </c>
      <c r="K81" s="117">
        <f t="shared" si="10"/>
        <v>173.2</v>
      </c>
      <c r="L81" s="117">
        <f t="shared" si="8"/>
        <v>31.09</v>
      </c>
    </row>
    <row r="82" spans="1:12" x14ac:dyDescent="0.25">
      <c r="A82" s="116">
        <f t="shared" si="11"/>
        <v>4351</v>
      </c>
      <c r="B82">
        <v>80</v>
      </c>
      <c r="C82" s="117">
        <v>2666.36</v>
      </c>
      <c r="D82" s="117">
        <v>788.4</v>
      </c>
      <c r="E82" s="117">
        <v>1240.47</v>
      </c>
      <c r="F82" s="116">
        <f t="shared" si="6"/>
        <v>2133.09</v>
      </c>
      <c r="G82" s="117">
        <v>3228.1</v>
      </c>
      <c r="H82" s="117">
        <v>584.92999999999995</v>
      </c>
      <c r="I82" s="117">
        <f t="shared" si="7"/>
        <v>4672.04</v>
      </c>
      <c r="J82" s="117">
        <f t="shared" si="9"/>
        <v>5450.7133333333331</v>
      </c>
      <c r="K82" s="117">
        <f t="shared" si="10"/>
        <v>173.2</v>
      </c>
      <c r="L82" s="117">
        <f t="shared" si="8"/>
        <v>31.47</v>
      </c>
    </row>
    <row r="83" spans="1:12" x14ac:dyDescent="0.25">
      <c r="A83" s="116">
        <f t="shared" si="11"/>
        <v>4401</v>
      </c>
      <c r="B83">
        <v>80</v>
      </c>
      <c r="C83" s="117">
        <v>2690.11</v>
      </c>
      <c r="D83" s="117">
        <v>797.46</v>
      </c>
      <c r="E83" s="117">
        <v>1254.72</v>
      </c>
      <c r="F83" s="116">
        <f t="shared" si="6"/>
        <v>2152.09</v>
      </c>
      <c r="G83" s="117">
        <v>3268.1</v>
      </c>
      <c r="H83" s="117">
        <v>592.17999999999995</v>
      </c>
      <c r="I83" s="117">
        <f t="shared" si="7"/>
        <v>4728.0999999999995</v>
      </c>
      <c r="J83" s="117">
        <f t="shared" si="9"/>
        <v>5516.1166666666659</v>
      </c>
      <c r="K83" s="117">
        <f t="shared" si="10"/>
        <v>173.2</v>
      </c>
      <c r="L83" s="117">
        <f t="shared" si="8"/>
        <v>31.85</v>
      </c>
    </row>
    <row r="84" spans="1:12" x14ac:dyDescent="0.25">
      <c r="A84" s="116">
        <f t="shared" si="11"/>
        <v>4451</v>
      </c>
      <c r="B84">
        <v>80</v>
      </c>
      <c r="C84" s="117">
        <v>2713.85</v>
      </c>
      <c r="D84" s="117">
        <v>806.52</v>
      </c>
      <c r="E84" s="117">
        <v>1268.98</v>
      </c>
      <c r="F84" s="116">
        <f>+ROUND(C84*B84/100,2)</f>
        <v>2171.08</v>
      </c>
      <c r="G84" s="117">
        <v>3308.1</v>
      </c>
      <c r="H84" s="117">
        <v>599.42999999999995</v>
      </c>
      <c r="I84" s="117">
        <f t="shared" si="7"/>
        <v>4784.17</v>
      </c>
      <c r="J84" s="117">
        <f t="shared" si="9"/>
        <v>5581.5316666666668</v>
      </c>
      <c r="K84" s="117">
        <f t="shared" si="10"/>
        <v>173.2</v>
      </c>
      <c r="L84" s="117">
        <f t="shared" si="8"/>
        <v>32.229999999999997</v>
      </c>
    </row>
    <row r="85" spans="1:12" x14ac:dyDescent="0.25">
      <c r="A85" s="116">
        <f t="shared" si="11"/>
        <v>4501</v>
      </c>
      <c r="B85">
        <v>80</v>
      </c>
      <c r="C85" s="117">
        <v>2737.6</v>
      </c>
      <c r="D85" s="117">
        <v>815.58</v>
      </c>
      <c r="E85" s="117">
        <v>1283.23</v>
      </c>
      <c r="F85" s="116">
        <f t="shared" si="6"/>
        <v>2190.08</v>
      </c>
      <c r="G85" s="117">
        <v>3348.09</v>
      </c>
      <c r="H85" s="117">
        <v>606.66999999999996</v>
      </c>
      <c r="I85" s="117">
        <f t="shared" si="7"/>
        <v>4840.2299999999996</v>
      </c>
      <c r="J85" s="117">
        <f t="shared" si="9"/>
        <v>5646.9349999999995</v>
      </c>
      <c r="K85" s="117">
        <f t="shared" si="10"/>
        <v>173.2</v>
      </c>
      <c r="L85" s="117">
        <f t="shared" si="8"/>
        <v>32.6</v>
      </c>
    </row>
    <row r="86" spans="1:12" x14ac:dyDescent="0.25">
      <c r="A86" s="116">
        <f t="shared" si="11"/>
        <v>4551</v>
      </c>
      <c r="B86">
        <v>80</v>
      </c>
      <c r="C86" s="117">
        <v>2761.34</v>
      </c>
      <c r="D86" s="117">
        <v>824.64</v>
      </c>
      <c r="E86" s="117">
        <v>1297.49</v>
      </c>
      <c r="F86" s="116">
        <f t="shared" si="6"/>
        <v>2209.0700000000002</v>
      </c>
      <c r="G86" s="117">
        <v>3388.09</v>
      </c>
      <c r="H86" s="117">
        <v>613.91999999999996</v>
      </c>
      <c r="I86" s="117">
        <f t="shared" si="7"/>
        <v>4896.3</v>
      </c>
      <c r="J86" s="117">
        <f t="shared" si="9"/>
        <v>5712.35</v>
      </c>
      <c r="K86" s="117">
        <f t="shared" si="10"/>
        <v>173.2</v>
      </c>
      <c r="L86" s="117">
        <f t="shared" si="8"/>
        <v>32.979999999999997</v>
      </c>
    </row>
    <row r="87" spans="1:12" x14ac:dyDescent="0.25">
      <c r="A87" s="116">
        <f t="shared" si="11"/>
        <v>4601</v>
      </c>
      <c r="B87">
        <v>80</v>
      </c>
      <c r="C87" s="117">
        <v>2785.09</v>
      </c>
      <c r="D87" s="117">
        <v>833.7</v>
      </c>
      <c r="E87" s="117">
        <v>1311.74</v>
      </c>
      <c r="F87" s="116">
        <f t="shared" si="6"/>
        <v>2228.0700000000002</v>
      </c>
      <c r="G87" s="117">
        <v>3428.09</v>
      </c>
      <c r="H87" s="117">
        <v>621.16999999999996</v>
      </c>
      <c r="I87" s="117">
        <f t="shared" si="7"/>
        <v>4952.3599999999997</v>
      </c>
      <c r="J87" s="117">
        <f t="shared" si="9"/>
        <v>5777.7533333333331</v>
      </c>
      <c r="K87" s="117">
        <f t="shared" si="10"/>
        <v>173.2</v>
      </c>
      <c r="L87" s="117">
        <f t="shared" si="8"/>
        <v>33.36</v>
      </c>
    </row>
    <row r="88" spans="1:12" x14ac:dyDescent="0.25">
      <c r="A88" s="116">
        <f t="shared" si="11"/>
        <v>4651</v>
      </c>
      <c r="B88">
        <v>80</v>
      </c>
      <c r="C88" s="117">
        <v>2808.83</v>
      </c>
      <c r="D88" s="117">
        <v>842.76</v>
      </c>
      <c r="E88" s="117">
        <v>1326</v>
      </c>
      <c r="F88" s="116">
        <f t="shared" si="6"/>
        <v>2247.06</v>
      </c>
      <c r="G88" s="117">
        <v>3468.09</v>
      </c>
      <c r="H88" s="117">
        <v>628.41999999999996</v>
      </c>
      <c r="I88" s="117">
        <f t="shared" si="7"/>
        <v>5008.43</v>
      </c>
      <c r="J88" s="117">
        <f t="shared" si="9"/>
        <v>5843.168333333334</v>
      </c>
      <c r="K88" s="117">
        <f t="shared" si="10"/>
        <v>173.2</v>
      </c>
      <c r="L88" s="117">
        <f t="shared" si="8"/>
        <v>33.74</v>
      </c>
    </row>
    <row r="89" spans="1:12" x14ac:dyDescent="0.25">
      <c r="A89" s="116">
        <f t="shared" si="11"/>
        <v>4701</v>
      </c>
      <c r="B89">
        <v>80</v>
      </c>
      <c r="C89" s="117">
        <v>2832.58</v>
      </c>
      <c r="D89" s="117">
        <v>851.82</v>
      </c>
      <c r="E89" s="117">
        <v>1340.25</v>
      </c>
      <c r="F89" s="116">
        <f t="shared" si="6"/>
        <v>2266.06</v>
      </c>
      <c r="G89" s="117">
        <v>3508.08</v>
      </c>
      <c r="H89" s="117">
        <v>635.66</v>
      </c>
      <c r="I89" s="117">
        <f t="shared" si="7"/>
        <v>5064.49</v>
      </c>
      <c r="J89" s="117">
        <f t="shared" si="9"/>
        <v>5908.5716666666667</v>
      </c>
      <c r="K89" s="117">
        <f t="shared" si="10"/>
        <v>173.2</v>
      </c>
      <c r="L89" s="117">
        <f t="shared" si="8"/>
        <v>34.11</v>
      </c>
    </row>
    <row r="90" spans="1:12" x14ac:dyDescent="0.25">
      <c r="A90" s="116">
        <f t="shared" si="11"/>
        <v>4751</v>
      </c>
      <c r="B90">
        <v>80</v>
      </c>
      <c r="C90" s="116">
        <v>2856.32</v>
      </c>
      <c r="D90" s="117">
        <v>860.88</v>
      </c>
      <c r="E90" s="117">
        <v>1354.51</v>
      </c>
      <c r="F90" s="116">
        <f t="shared" ref="F90:F103" si="12">+ROUND(C90*B90/100,2)</f>
        <v>2285.06</v>
      </c>
      <c r="G90" s="117">
        <v>3548.09</v>
      </c>
      <c r="H90" s="117">
        <v>642.91</v>
      </c>
      <c r="I90" s="117">
        <f t="shared" ref="I90:I103" si="13">G90+D90+E90-H90</f>
        <v>5120.5700000000006</v>
      </c>
      <c r="J90" s="117">
        <f t="shared" si="9"/>
        <v>5973.9983333333339</v>
      </c>
      <c r="K90" s="117">
        <f t="shared" si="10"/>
        <v>173.2</v>
      </c>
      <c r="L90" s="117">
        <f t="shared" ref="L90:L103" si="14">+ROUND(J90/K90,2)</f>
        <v>34.49</v>
      </c>
    </row>
    <row r="91" spans="1:12" x14ac:dyDescent="0.25">
      <c r="A91" s="116">
        <f t="shared" si="11"/>
        <v>4801</v>
      </c>
      <c r="B91">
        <v>80</v>
      </c>
      <c r="C91" s="117">
        <v>2880.07</v>
      </c>
      <c r="D91" s="117">
        <v>869.94</v>
      </c>
      <c r="E91" s="117">
        <v>1368.76</v>
      </c>
      <c r="F91" s="116">
        <f t="shared" si="12"/>
        <v>2304.06</v>
      </c>
      <c r="G91" s="117">
        <v>3588.1</v>
      </c>
      <c r="H91" s="117">
        <v>650.16</v>
      </c>
      <c r="I91" s="117">
        <f t="shared" si="13"/>
        <v>5176.6400000000003</v>
      </c>
      <c r="J91" s="117">
        <f t="shared" si="9"/>
        <v>6039.4133333333339</v>
      </c>
      <c r="K91" s="117">
        <f t="shared" si="10"/>
        <v>173.2</v>
      </c>
      <c r="L91" s="117">
        <f t="shared" si="14"/>
        <v>34.869999999999997</v>
      </c>
    </row>
    <row r="92" spans="1:12" x14ac:dyDescent="0.25">
      <c r="A92" s="116">
        <f t="shared" si="11"/>
        <v>4851</v>
      </c>
      <c r="B92">
        <v>80</v>
      </c>
      <c r="C92" s="117">
        <v>2903.81</v>
      </c>
      <c r="D92" s="117">
        <v>879</v>
      </c>
      <c r="E92" s="117">
        <v>1383.02</v>
      </c>
      <c r="F92" s="116">
        <f t="shared" si="12"/>
        <v>2323.0500000000002</v>
      </c>
      <c r="G92" s="117">
        <v>3628.09</v>
      </c>
      <c r="H92" s="117">
        <v>657.41</v>
      </c>
      <c r="I92" s="117">
        <f t="shared" si="13"/>
        <v>5232.7000000000007</v>
      </c>
      <c r="J92" s="117">
        <f t="shared" si="9"/>
        <v>6104.8166666666675</v>
      </c>
      <c r="K92" s="117">
        <f t="shared" si="10"/>
        <v>173.2</v>
      </c>
      <c r="L92" s="117">
        <f t="shared" si="14"/>
        <v>35.25</v>
      </c>
    </row>
    <row r="93" spans="1:12" x14ac:dyDescent="0.25">
      <c r="A93" s="116">
        <f t="shared" si="11"/>
        <v>4901</v>
      </c>
      <c r="B93">
        <v>80</v>
      </c>
      <c r="C93" s="117">
        <v>2927.56</v>
      </c>
      <c r="D93" s="117">
        <v>888.06</v>
      </c>
      <c r="E93" s="117">
        <v>1397.27</v>
      </c>
      <c r="F93" s="116">
        <f t="shared" si="12"/>
        <v>2342.0500000000002</v>
      </c>
      <c r="G93" s="117">
        <v>3668.1</v>
      </c>
      <c r="H93" s="117">
        <v>664.66</v>
      </c>
      <c r="I93" s="117">
        <f t="shared" si="13"/>
        <v>5288.77</v>
      </c>
      <c r="J93" s="117">
        <f t="shared" si="9"/>
        <v>6170.2316666666675</v>
      </c>
      <c r="K93" s="117">
        <f t="shared" si="10"/>
        <v>173.2</v>
      </c>
      <c r="L93" s="117">
        <f t="shared" si="14"/>
        <v>35.619999999999997</v>
      </c>
    </row>
    <row r="94" spans="1:12" x14ac:dyDescent="0.25">
      <c r="A94" s="116">
        <f t="shared" si="11"/>
        <v>4951</v>
      </c>
      <c r="B94">
        <v>80</v>
      </c>
      <c r="C94" s="117">
        <v>2951.3</v>
      </c>
      <c r="D94" s="117">
        <v>897.12</v>
      </c>
      <c r="E94" s="117">
        <v>1411.53</v>
      </c>
      <c r="F94" s="116">
        <f t="shared" si="12"/>
        <v>2361.04</v>
      </c>
      <c r="G94" s="117">
        <v>3708.08</v>
      </c>
      <c r="H94" s="117">
        <v>671.9</v>
      </c>
      <c r="I94" s="117">
        <f t="shared" si="13"/>
        <v>5344.83</v>
      </c>
      <c r="J94" s="117">
        <f t="shared" si="9"/>
        <v>6235.6350000000002</v>
      </c>
      <c r="K94" s="117">
        <f t="shared" si="10"/>
        <v>173.2</v>
      </c>
      <c r="L94" s="117">
        <f t="shared" si="14"/>
        <v>36</v>
      </c>
    </row>
    <row r="95" spans="1:12" x14ac:dyDescent="0.25">
      <c r="A95" s="116">
        <f t="shared" si="11"/>
        <v>5001</v>
      </c>
      <c r="B95">
        <v>80</v>
      </c>
      <c r="C95" s="117">
        <v>2975.05</v>
      </c>
      <c r="D95" s="117">
        <v>906.18</v>
      </c>
      <c r="E95" s="117">
        <v>1425.78</v>
      </c>
      <c r="F95" s="116">
        <f t="shared" si="12"/>
        <v>2380.04</v>
      </c>
      <c r="G95" s="117">
        <v>3748.09</v>
      </c>
      <c r="H95" s="117">
        <v>679.15</v>
      </c>
      <c r="I95" s="117">
        <f t="shared" si="13"/>
        <v>5400.9000000000005</v>
      </c>
      <c r="J95" s="117">
        <f t="shared" si="9"/>
        <v>6301.0500000000011</v>
      </c>
      <c r="K95" s="117">
        <f t="shared" si="10"/>
        <v>173.2</v>
      </c>
      <c r="L95" s="117">
        <f t="shared" si="14"/>
        <v>36.380000000000003</v>
      </c>
    </row>
    <row r="96" spans="1:12" x14ac:dyDescent="0.25">
      <c r="A96" s="116">
        <f t="shared" si="11"/>
        <v>5051</v>
      </c>
      <c r="B96">
        <v>80</v>
      </c>
      <c r="C96" s="117">
        <v>2998.79</v>
      </c>
      <c r="D96" s="117">
        <v>915.24</v>
      </c>
      <c r="E96" s="117">
        <v>1440.04</v>
      </c>
      <c r="F96" s="116">
        <f t="shared" si="12"/>
        <v>2399.0300000000002</v>
      </c>
      <c r="G96" s="117">
        <v>3788.08</v>
      </c>
      <c r="H96" s="117">
        <v>686.4</v>
      </c>
      <c r="I96" s="117">
        <f t="shared" si="13"/>
        <v>5456.96</v>
      </c>
      <c r="J96" s="117">
        <f t="shared" si="9"/>
        <v>6366.4533333333329</v>
      </c>
      <c r="K96" s="117">
        <f t="shared" si="10"/>
        <v>173.2</v>
      </c>
      <c r="L96" s="117">
        <f t="shared" si="14"/>
        <v>36.76</v>
      </c>
    </row>
    <row r="97" spans="1:12" x14ac:dyDescent="0.25">
      <c r="A97" s="116">
        <f t="shared" si="11"/>
        <v>5101</v>
      </c>
      <c r="B97">
        <v>80</v>
      </c>
      <c r="C97" s="117">
        <v>3022.54</v>
      </c>
      <c r="D97" s="117">
        <v>924.3</v>
      </c>
      <c r="E97" s="117">
        <v>1454.29</v>
      </c>
      <c r="F97" s="116">
        <f t="shared" si="12"/>
        <v>2418.0300000000002</v>
      </c>
      <c r="G97" s="117">
        <v>3828.09</v>
      </c>
      <c r="H97" s="117">
        <v>693.65</v>
      </c>
      <c r="I97" s="117">
        <f t="shared" si="13"/>
        <v>5513.0300000000007</v>
      </c>
      <c r="J97" s="117">
        <f t="shared" si="9"/>
        <v>6431.8683333333338</v>
      </c>
      <c r="K97" s="117">
        <f t="shared" si="10"/>
        <v>173.2</v>
      </c>
      <c r="L97" s="117">
        <f t="shared" si="14"/>
        <v>37.14</v>
      </c>
    </row>
    <row r="98" spans="1:12" x14ac:dyDescent="0.25">
      <c r="A98" s="116">
        <f t="shared" si="11"/>
        <v>5151</v>
      </c>
      <c r="B98">
        <v>80</v>
      </c>
      <c r="C98" s="117">
        <v>3046.28</v>
      </c>
      <c r="D98" s="117">
        <v>933.36</v>
      </c>
      <c r="E98" s="117">
        <v>1468.55</v>
      </c>
      <c r="F98" s="116">
        <f t="shared" si="12"/>
        <v>2437.02</v>
      </c>
      <c r="G98" s="117">
        <v>3868.07</v>
      </c>
      <c r="H98" s="117">
        <v>700.89</v>
      </c>
      <c r="I98" s="117">
        <f t="shared" si="13"/>
        <v>5569.09</v>
      </c>
      <c r="J98" s="117">
        <f t="shared" si="9"/>
        <v>6497.2716666666665</v>
      </c>
      <c r="K98" s="117">
        <f t="shared" si="10"/>
        <v>173.2</v>
      </c>
      <c r="L98" s="117">
        <f t="shared" si="14"/>
        <v>37.51</v>
      </c>
    </row>
    <row r="99" spans="1:12" x14ac:dyDescent="0.25">
      <c r="A99" s="116">
        <f t="shared" si="11"/>
        <v>5201</v>
      </c>
      <c r="B99">
        <v>80</v>
      </c>
      <c r="C99" s="117">
        <v>3070.03</v>
      </c>
      <c r="D99" s="117">
        <v>942.42</v>
      </c>
      <c r="E99" s="117">
        <v>1482.8</v>
      </c>
      <c r="F99" s="116">
        <f t="shared" si="12"/>
        <v>2456.02</v>
      </c>
      <c r="G99" s="117">
        <v>3908.08</v>
      </c>
      <c r="H99" s="117">
        <v>708.14</v>
      </c>
      <c r="I99" s="117">
        <f t="shared" si="13"/>
        <v>5625.16</v>
      </c>
      <c r="J99" s="117">
        <f t="shared" si="9"/>
        <v>6562.6866666666665</v>
      </c>
      <c r="K99" s="117">
        <f t="shared" si="10"/>
        <v>173.2</v>
      </c>
      <c r="L99" s="117">
        <f t="shared" si="14"/>
        <v>37.89</v>
      </c>
    </row>
    <row r="100" spans="1:12" x14ac:dyDescent="0.25">
      <c r="A100" s="116">
        <f t="shared" si="11"/>
        <v>5251</v>
      </c>
      <c r="B100">
        <v>80</v>
      </c>
      <c r="C100" s="117">
        <v>3093.77</v>
      </c>
      <c r="D100" s="117">
        <v>951.48</v>
      </c>
      <c r="E100" s="117">
        <v>1497.06</v>
      </c>
      <c r="F100" s="116">
        <f t="shared" si="12"/>
        <v>2475.02</v>
      </c>
      <c r="G100" s="117">
        <v>3948.09</v>
      </c>
      <c r="H100" s="117">
        <v>715.39</v>
      </c>
      <c r="I100" s="117">
        <f t="shared" si="13"/>
        <v>5681.2399999999989</v>
      </c>
      <c r="J100" s="117">
        <f t="shared" si="9"/>
        <v>6628.1133333333319</v>
      </c>
      <c r="K100" s="117">
        <f t="shared" si="10"/>
        <v>173.2</v>
      </c>
      <c r="L100" s="117">
        <f t="shared" si="14"/>
        <v>38.270000000000003</v>
      </c>
    </row>
    <row r="101" spans="1:12" x14ac:dyDescent="0.25">
      <c r="A101" s="116">
        <f t="shared" si="11"/>
        <v>5301</v>
      </c>
      <c r="B101">
        <v>80</v>
      </c>
      <c r="C101" s="117">
        <v>3117.52</v>
      </c>
      <c r="D101" s="117">
        <v>960.54</v>
      </c>
      <c r="E101" s="117">
        <v>1511.31</v>
      </c>
      <c r="F101" s="116">
        <f t="shared" si="12"/>
        <v>2494.02</v>
      </c>
      <c r="G101" s="117">
        <v>3988.1</v>
      </c>
      <c r="H101" s="117">
        <v>722.64</v>
      </c>
      <c r="I101" s="117">
        <f t="shared" si="13"/>
        <v>5737.3099999999986</v>
      </c>
      <c r="J101" s="117">
        <f t="shared" si="9"/>
        <v>6693.5283333333318</v>
      </c>
      <c r="K101" s="117">
        <f t="shared" si="10"/>
        <v>173.2</v>
      </c>
      <c r="L101" s="117">
        <f t="shared" si="14"/>
        <v>38.65</v>
      </c>
    </row>
    <row r="102" spans="1:12" x14ac:dyDescent="0.25">
      <c r="A102" s="116">
        <f t="shared" si="11"/>
        <v>5351</v>
      </c>
      <c r="B102">
        <v>80</v>
      </c>
      <c r="C102" s="117">
        <v>3141.27</v>
      </c>
      <c r="D102" s="117">
        <v>969.6</v>
      </c>
      <c r="E102" s="117">
        <v>1525.57</v>
      </c>
      <c r="F102" s="116">
        <f t="shared" si="12"/>
        <v>2513.02</v>
      </c>
      <c r="G102" s="117">
        <v>4028.11</v>
      </c>
      <c r="H102" s="117">
        <v>729.89</v>
      </c>
      <c r="I102" s="117">
        <f t="shared" si="13"/>
        <v>5793.3899999999994</v>
      </c>
      <c r="J102" s="117">
        <f t="shared" si="9"/>
        <v>6758.954999999999</v>
      </c>
      <c r="K102" s="117">
        <f t="shared" si="10"/>
        <v>173.2</v>
      </c>
      <c r="L102" s="117">
        <f t="shared" si="14"/>
        <v>39.020000000000003</v>
      </c>
    </row>
    <row r="103" spans="1:12" x14ac:dyDescent="0.25">
      <c r="A103" s="116">
        <v>5370</v>
      </c>
      <c r="B103">
        <v>80</v>
      </c>
      <c r="C103" s="117">
        <v>3150.29</v>
      </c>
      <c r="D103" s="117">
        <v>973.04</v>
      </c>
      <c r="E103" s="117">
        <v>1530.99</v>
      </c>
      <c r="F103" s="116">
        <f t="shared" si="12"/>
        <v>2520.23</v>
      </c>
      <c r="G103" s="117">
        <v>4043.29</v>
      </c>
      <c r="H103" s="117">
        <v>732.64</v>
      </c>
      <c r="I103" s="117">
        <f t="shared" si="13"/>
        <v>5814.6799999999994</v>
      </c>
      <c r="J103" s="117">
        <f t="shared" si="9"/>
        <v>6783.7933333333331</v>
      </c>
      <c r="K103" s="117">
        <f t="shared" si="10"/>
        <v>173.2</v>
      </c>
      <c r="L103" s="117">
        <f t="shared" si="14"/>
        <v>39.17</v>
      </c>
    </row>
    <row r="104" spans="1:12" ht="15" customHeight="1" x14ac:dyDescent="0.25">
      <c r="A104" s="133" t="s">
        <v>132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</row>
    <row r="105" spans="1:12" ht="52.5" customHeight="1" x14ac:dyDescent="0.2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</row>
  </sheetData>
  <sheetProtection algorithmName="SHA-512" hashValue="8eYBSQrtVUFm+3gVxeC8aiiMa8hALcgo7EyGzim+YCPaZCQBQkM+2xb5x/QMus4e0S8beCcO8Wa6ksu46Vdzkw==" saltValue="p/3/iH4twZBE1vZdrFkK0g==" spinCount="100000" sheet="1" objects="1" scenarios="1"/>
  <mergeCells count="1">
    <mergeCell ref="A104:L10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Hinweise &amp; Anleitung</vt:lpstr>
      <vt:lpstr>Kurzarbeitsrechner</vt:lpstr>
      <vt:lpstr>AMS Antragsformular</vt:lpstr>
      <vt:lpstr>AMS Tabelle Pauschalsätze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Stegmayer</dc:creator>
  <cp:lastModifiedBy>Dominik Stegmayer</cp:lastModifiedBy>
  <cp:lastPrinted>2020-03-22T20:55:32Z</cp:lastPrinted>
  <dcterms:created xsi:type="dcterms:W3CDTF">2020-03-22T09:00:56Z</dcterms:created>
  <dcterms:modified xsi:type="dcterms:W3CDTF">2020-03-28T19:05:10Z</dcterms:modified>
</cp:coreProperties>
</file>