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minik\Projekte\SIART+Team\SLT\Website_SLT_2018\Content\Corona2020_Wirtschaft\Fixkostenzuschuss\"/>
    </mc:Choice>
  </mc:AlternateContent>
  <bookViews>
    <workbookView xWindow="0" yWindow="0" windowWidth="24000" windowHeight="13590" activeTab="1"/>
  </bookViews>
  <sheets>
    <sheet name="Fixkostenzuschuss-Rechner" sheetId="1" r:id="rId1"/>
    <sheet name="Anleitu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3" i="1" l="1"/>
  <c r="AE53" i="1"/>
  <c r="AF53" i="1"/>
  <c r="AG53" i="1"/>
  <c r="AD54" i="1"/>
  <c r="AE54" i="1"/>
  <c r="AF54" i="1"/>
  <c r="AG54" i="1"/>
  <c r="AD55" i="1"/>
  <c r="AE55" i="1"/>
  <c r="AF55" i="1"/>
  <c r="AG55" i="1"/>
  <c r="AD56" i="1"/>
  <c r="AE56" i="1"/>
  <c r="AF56" i="1"/>
  <c r="AG56" i="1"/>
  <c r="AD57" i="1"/>
  <c r="AE57" i="1"/>
  <c r="AF57" i="1"/>
  <c r="AG57" i="1"/>
  <c r="AD58" i="1"/>
  <c r="AE58" i="1"/>
  <c r="AF58" i="1"/>
  <c r="AG58" i="1"/>
  <c r="AD59" i="1"/>
  <c r="AE59" i="1"/>
  <c r="AF59" i="1"/>
  <c r="AG59" i="1"/>
  <c r="AD60" i="1"/>
  <c r="AE60" i="1"/>
  <c r="AF60" i="1"/>
  <c r="AG60" i="1"/>
  <c r="AD61" i="1"/>
  <c r="AE61" i="1"/>
  <c r="AF61" i="1"/>
  <c r="AG61" i="1"/>
  <c r="AD62" i="1"/>
  <c r="AE62" i="1"/>
  <c r="AF62" i="1"/>
  <c r="AG62" i="1"/>
  <c r="AG52" i="1"/>
  <c r="AF52" i="1"/>
  <c r="AE52" i="1"/>
  <c r="AD52" i="1"/>
  <c r="AC53" i="1"/>
  <c r="AC54" i="1"/>
  <c r="AC55" i="1"/>
  <c r="AC56" i="1"/>
  <c r="AC57" i="1"/>
  <c r="AC58" i="1"/>
  <c r="AC59" i="1"/>
  <c r="AC60" i="1"/>
  <c r="AC61" i="1"/>
  <c r="AC62" i="1"/>
  <c r="AC52" i="1"/>
  <c r="G52" i="1"/>
  <c r="G53" i="1"/>
  <c r="G54" i="1"/>
  <c r="G55" i="1"/>
  <c r="G56" i="1"/>
  <c r="G57" i="1"/>
  <c r="G58" i="1"/>
  <c r="G59" i="1"/>
  <c r="G60" i="1"/>
  <c r="G61" i="1"/>
  <c r="G62" i="1"/>
  <c r="G64" i="1"/>
  <c r="H64" i="1"/>
  <c r="I64" i="1"/>
  <c r="J64" i="1"/>
  <c r="K64" i="1"/>
  <c r="H53" i="1"/>
  <c r="I53" i="1"/>
  <c r="J53" i="1"/>
  <c r="K53" i="1"/>
  <c r="H54" i="1"/>
  <c r="I54" i="1"/>
  <c r="J54" i="1"/>
  <c r="K54" i="1"/>
  <c r="H55" i="1"/>
  <c r="I55" i="1"/>
  <c r="J55" i="1"/>
  <c r="K55" i="1"/>
  <c r="H56" i="1"/>
  <c r="I56" i="1"/>
  <c r="J56" i="1"/>
  <c r="K56" i="1"/>
  <c r="H57" i="1"/>
  <c r="I57" i="1"/>
  <c r="J57" i="1"/>
  <c r="K57" i="1"/>
  <c r="H58" i="1"/>
  <c r="I58" i="1"/>
  <c r="J58" i="1"/>
  <c r="K58" i="1"/>
  <c r="H59" i="1"/>
  <c r="I59" i="1"/>
  <c r="J59" i="1"/>
  <c r="K59" i="1"/>
  <c r="H60" i="1"/>
  <c r="I60" i="1"/>
  <c r="J60" i="1"/>
  <c r="K60" i="1"/>
  <c r="H61" i="1"/>
  <c r="I61" i="1"/>
  <c r="J61" i="1"/>
  <c r="K61" i="1"/>
  <c r="H62" i="1"/>
  <c r="I62" i="1"/>
  <c r="J62" i="1"/>
  <c r="K62" i="1"/>
  <c r="K52" i="1"/>
  <c r="J52" i="1"/>
  <c r="I52" i="1"/>
  <c r="H52" i="1"/>
  <c r="AA66" i="1"/>
  <c r="Z66" i="1"/>
  <c r="Y66" i="1"/>
  <c r="X66" i="1"/>
  <c r="W66" i="1"/>
  <c r="V66" i="1"/>
  <c r="U66" i="1"/>
  <c r="S66" i="1"/>
  <c r="R66" i="1"/>
  <c r="Q66" i="1"/>
  <c r="P66" i="1"/>
  <c r="O66" i="1"/>
  <c r="N66" i="1"/>
  <c r="M66" i="1"/>
  <c r="I33" i="1"/>
  <c r="I34" i="1"/>
  <c r="I35" i="1"/>
  <c r="I36" i="1"/>
  <c r="I31" i="1"/>
  <c r="AA36" i="1"/>
  <c r="Z36" i="1"/>
  <c r="Y36" i="1"/>
  <c r="Z35" i="1"/>
  <c r="Y35" i="1"/>
  <c r="X35" i="1"/>
  <c r="Y34" i="1"/>
  <c r="X34" i="1"/>
  <c r="W34" i="1"/>
  <c r="X33" i="1"/>
  <c r="W33" i="1"/>
  <c r="V33" i="1"/>
  <c r="U31" i="1"/>
  <c r="H31" i="1" s="1"/>
  <c r="R36" i="1"/>
  <c r="S36" i="1"/>
  <c r="Q36" i="1"/>
  <c r="Q35" i="1"/>
  <c r="R35" i="1"/>
  <c r="P35" i="1"/>
  <c r="P34" i="1"/>
  <c r="Q34" i="1"/>
  <c r="O34" i="1"/>
  <c r="O33" i="1"/>
  <c r="P33" i="1"/>
  <c r="N33" i="1"/>
  <c r="M31" i="1"/>
  <c r="G31" i="1" s="1"/>
  <c r="G36" i="1" l="1"/>
  <c r="G35" i="1"/>
  <c r="H34" i="1"/>
  <c r="G33" i="1"/>
  <c r="AE66" i="1"/>
  <c r="AD66" i="1"/>
  <c r="AG66" i="1"/>
  <c r="AF66" i="1"/>
  <c r="AC66" i="1"/>
  <c r="K66" i="1"/>
  <c r="K74" i="1" s="1"/>
  <c r="J66" i="1"/>
  <c r="J74" i="1" s="1"/>
  <c r="I66" i="1"/>
  <c r="I74" i="1" s="1"/>
  <c r="H66" i="1"/>
  <c r="H74" i="1" s="1"/>
  <c r="H33" i="1"/>
  <c r="E33" i="1" s="1"/>
  <c r="H72" i="1" s="1"/>
  <c r="H73" i="1" s="1"/>
  <c r="F31" i="1"/>
  <c r="H36" i="1"/>
  <c r="H35" i="1"/>
  <c r="G34" i="1"/>
  <c r="E34" i="1" s="1"/>
  <c r="I72" i="1" s="1"/>
  <c r="I73" i="1" s="1"/>
  <c r="E31" i="1"/>
  <c r="G72" i="1" s="1"/>
  <c r="G73" i="1" s="1"/>
  <c r="G66" i="1"/>
  <c r="G74" i="1" s="1"/>
  <c r="F36" i="1" l="1"/>
  <c r="E36" i="1"/>
  <c r="K72" i="1" s="1"/>
  <c r="K73" i="1" s="1"/>
  <c r="K75" i="1" s="1"/>
  <c r="E35" i="1"/>
  <c r="J72" i="1" s="1"/>
  <c r="J73" i="1" s="1"/>
  <c r="J75" i="1" s="1"/>
  <c r="G75" i="1"/>
  <c r="H75" i="1"/>
  <c r="F35" i="1"/>
  <c r="I75" i="1"/>
  <c r="F33" i="1"/>
  <c r="F34" i="1"/>
  <c r="E39" i="1" l="1"/>
  <c r="E41" i="1" s="1"/>
  <c r="G78" i="1"/>
  <c r="G80" i="1" s="1"/>
  <c r="E40" i="1" l="1"/>
  <c r="E43" i="1"/>
  <c r="G81" i="1"/>
  <c r="E42" i="1"/>
  <c r="G82" i="1"/>
</calcChain>
</file>

<file path=xl/comments1.xml><?xml version="1.0" encoding="utf-8"?>
<comments xmlns="http://schemas.openxmlformats.org/spreadsheetml/2006/main">
  <authors>
    <author>Dominik Stegmayer</author>
  </authors>
  <commentList>
    <comment ref="M51" authorId="0" shapeId="0">
      <text>
        <r>
          <rPr>
            <b/>
            <sz val="9"/>
            <color indexed="81"/>
            <rFont val="Segoe UI"/>
            <family val="2"/>
          </rPr>
          <t>SLT:</t>
        </r>
        <r>
          <rPr>
            <sz val="9"/>
            <color indexed="81"/>
            <rFont val="Segoe UI"/>
            <family val="2"/>
          </rPr>
          <t xml:space="preserve">
wirklich 16.3.-15.6.2020. Vgl. Pkt. 4.4.1 der Richtlinie </t>
        </r>
      </text>
    </comment>
    <comment ref="U51" authorId="0" shapeId="0">
      <text>
        <r>
          <rPr>
            <b/>
            <sz val="9"/>
            <color indexed="81"/>
            <rFont val="Segoe UI"/>
            <family val="2"/>
          </rPr>
          <t>SLT:</t>
        </r>
        <r>
          <rPr>
            <sz val="9"/>
            <color indexed="81"/>
            <rFont val="Segoe UI"/>
            <family val="2"/>
          </rPr>
          <t xml:space="preserve">
wirklich 16.3.-15.6.2019. Vgl. Pkt. 4.4.1 der Richtlinie </t>
        </r>
      </text>
    </comment>
    <comment ref="B58" authorId="0" shapeId="0">
      <text>
        <r>
          <rPr>
            <b/>
            <sz val="9"/>
            <color indexed="81"/>
            <rFont val="Segoe UI"/>
            <family val="2"/>
          </rPr>
          <t>SLT:</t>
        </r>
        <r>
          <rPr>
            <sz val="9"/>
            <color indexed="81"/>
            <rFont val="Segoe UI"/>
            <family val="2"/>
          </rPr>
          <t xml:space="preserve">
Hinweis: Ein Wertverlust von saisonaler Ware liegt erst dann vor, wenn dieser tatsächlich feststeht. Der Wertverlust ist von den Anschaffungs- oder Herstellungskosten zu berechnen, wobei die Gemeinkosten gemäß § 203 Abs. 3 2. Satz Unternehmensgesetzbuch nicht anzusetzen sind.</t>
        </r>
      </text>
    </comment>
  </commentList>
</comments>
</file>

<file path=xl/sharedStrings.xml><?xml version="1.0" encoding="utf-8"?>
<sst xmlns="http://schemas.openxmlformats.org/spreadsheetml/2006/main" count="311" uniqueCount="110">
  <si>
    <t>Sitz oder Betriebsstätte in Österreich</t>
  </si>
  <si>
    <t>Datum:</t>
  </si>
  <si>
    <t>Unternehmen:</t>
  </si>
  <si>
    <t>Umsatzausfall als Folge der Ausbreitung von COVID-19</t>
  </si>
  <si>
    <t>zumutbare Maßnahmen wurden gesetzt, um die durch den Fixkostenzuschuss zu
deckenden Fixkosten zu reduzieren</t>
  </si>
  <si>
    <t>Diverse Kontrollfragen (keine NEIN-Antwort zulässig!)</t>
  </si>
  <si>
    <t>Berechnungen</t>
  </si>
  <si>
    <t>ja / nein</t>
  </si>
  <si>
    <t>FIXKOSTENZUSCHUSS - RECHNER</t>
  </si>
  <si>
    <t>Umsatz</t>
  </si>
  <si>
    <t>Quartal 2 (= 1. April bis 30. Juni)</t>
  </si>
  <si>
    <t>Fixkostenzuschuss Prozentsatz</t>
  </si>
  <si>
    <t>Fixkosten</t>
  </si>
  <si>
    <t>Geschäftsraummieten und Pacht, die in unmittelbarem Zusammenhang mit der Geschäftstätigkeit des Unternehmens stehen;</t>
  </si>
  <si>
    <t>Betriebliche Versicherungsprämien</t>
  </si>
  <si>
    <t>Zinsaufwendungen, für Kredite und Darlehen, sofern diese nicht an verbundene Unternehmen iSd lit e als Kredite oder Darlehen weitergegeben wurden.</t>
  </si>
  <si>
    <t>a)</t>
  </si>
  <si>
    <t>b)</t>
  </si>
  <si>
    <t>c)</t>
  </si>
  <si>
    <t>d)</t>
  </si>
  <si>
    <t>e)</t>
  </si>
  <si>
    <t>der Finanzierungskostenanteil der Leasingraten;</t>
  </si>
  <si>
    <t>betriebliche Lizenzgebühren, sofern die empfangende Körperschaft nicht unmittelbar oder mittelbar konzernzugehörig ist oder unmittelbar oder mittelbar unter dem beherrschenden Einfluss desselben Gesellschafters steht;</t>
  </si>
  <si>
    <t>f)</t>
  </si>
  <si>
    <t>Aufwendungen für Strom, Gas und Telekommunikation;</t>
  </si>
  <si>
    <t>g)</t>
  </si>
  <si>
    <t>h)</t>
  </si>
  <si>
    <t xml:space="preserve">i) </t>
  </si>
  <si>
    <t>j)</t>
  </si>
  <si>
    <t>Aufwendungen für sonstige vertragliche betriebsnotwendige Zahlungsverpflichtungen, die nicht das Personal betreffen.</t>
  </si>
  <si>
    <t>Personalaufwendungen, die ausschließlich für die Bearbeitung von krisenbedingten Stornierungen und Umbuchungen anfallen;</t>
  </si>
  <si>
    <t>ein angemessener Unternehmerlohn bei einkommensteuerpflichtigen Unternehmen (natürliche Personen als Einzel- oder Mitunternehmer); dieser ist auf Basis des letzten veranlagten Vorjahres zu ermitteln (monatlicher Unternehmerlohn=steuerlicher Gewinn des letztveranlagten Vorjahres /Monate mit unternehmerischer Tätigkeit). Als Unternehmerlohn dürfen jedenfalls EUR 666,66, höchstens aber EUR 2.666,67 pro Monat angesetzt werden. Vom Unternehmerlohn sind Nebeneinkünfte (Einkünfte gemäß § 2 Abs. 3 Z 4 bis 7 EStG 1988) des Betrachtungszeitraumes abzuziehen;</t>
  </si>
  <si>
    <t>Gegenrechnung von Versicherungsleistungen, die diese Fixkosten im Versicherungsfall abdecken.</t>
  </si>
  <si>
    <t>ERGEBNIS</t>
  </si>
  <si>
    <t>Höhe Fixkostenzuschuss gesamt</t>
  </si>
  <si>
    <t>Tranche 1</t>
  </si>
  <si>
    <t>Tranche 2</t>
  </si>
  <si>
    <t>Tranche 3</t>
  </si>
  <si>
    <t xml:space="preserve">Wertverlust bei verderblicher oder saisonaler Ware, sofern diese aufgrund der COVID- 19-Krise mindestens 50% des Wertes verlieren. Saisonale Ware bezeichnet eine Ware,
die im Zuge eines immer wiederkehrenden Zeitabschnitts eines Jahres besonders nachgefragt wird; </t>
  </si>
  <si>
    <t>Corona- Zeitraum</t>
  </si>
  <si>
    <t>Vergleichs-Zeitraum</t>
  </si>
  <si>
    <t>operative Tätigkeit in Ö die zu Einkünften gemäß §21-23 EStG führt</t>
  </si>
  <si>
    <t>Kein Abzugsverbot in letzten 3 veranlagten Jahren gemäß §12 Abs 1 Z 10 KstG und keine rechtskräftige Finanzstrafe (ausgenommen Finanzordnungswidrigkeiten) in letzen 5 Jahren oder Verbandsgeldbuße aufgrund von Vorsatz</t>
  </si>
  <si>
    <t>Zum Stand 31.12.2019 war das Unternehmen nicht in Schwierigkeiten (Art. 2 Z 18 EU-VO Nr 651/2014) bzw. kein Insolvenzverfahren eröffnet bzw. keine Voraussetzungen für Insolvenzverfahren erfüllt</t>
  </si>
  <si>
    <t>Weitere Bedingungen siehe Förderrichtlinien!</t>
  </si>
  <si>
    <t>k)</t>
  </si>
  <si>
    <t>Unternehmen die einen Fixkostenzuschuss von unter EUR 12.000 beantragen, können angemessene Steuerberater-, Wirtschaftsprüfer- oder Bilanzbuchhalterkosten in maximaler Höhe von EUR 500 berücksichtigen;</t>
  </si>
  <si>
    <t>Hinweis: Auszahlung erst ab 500 Euro</t>
  </si>
  <si>
    <t>Die zweite Tranche umfasst zusätzlich höchstens 25%, somit insgesamt höchstens 75%, des voraussichtlichen Fixkostenzuschusses, und kann ab 19. August 2020 beantragt werden.</t>
  </si>
  <si>
    <t>Die dritte Tranche kann ab 19. November 2020 beantragt werden (Restbetrag).</t>
  </si>
  <si>
    <t>Die erste Tranche umfasst höchstens 50% des voraussichtlichen Fixkostenzuschusses und kann ab 20. Mai 2020 bis 18. Aug 2020 beantragt werden.</t>
  </si>
  <si>
    <t>Hinweis: 4.6.5 Für die Auszahlung der dritten Tranche (ab 19. November 2020) ist die Übermittlung qualifizierter Daten aus dem Rechnungswesen erforderlich. Liegen diese bereits zum Zeitpunkt der Beantragung der zweiten Tranche (ab 19. August 2020) vor, kann der gesamte Fixkostenzuschuss bereits mit der zweiten Tranche beantragt werden. Dies gilt auch für den Wertverlust saisonaler Waren, so dieser bereits nachgewiesen werden kann.</t>
  </si>
  <si>
    <t>Hinweis: Noch ohne Wertverlust von Waren! 
Hinweis: Bis 12.000 Euro Fixkostenzuschuss gesamt, muss Auszahlung der 1. Tranche nicht durch StB, WP oder BilBuchhalter beantragt werden.</t>
  </si>
  <si>
    <t>Q2 2020</t>
  </si>
  <si>
    <t>16.4.-15.5.20</t>
  </si>
  <si>
    <t>16.3.-15.4.20</t>
  </si>
  <si>
    <t>16.5.-15.6.20</t>
  </si>
  <si>
    <t>16.6.-15.7.20</t>
  </si>
  <si>
    <t>16.7.-15.8.20</t>
  </si>
  <si>
    <t>16.8.-15.9.20</t>
  </si>
  <si>
    <t>Var Quartal</t>
  </si>
  <si>
    <t>Var 3 aus 6</t>
  </si>
  <si>
    <t>Vergleichs- Zeitraum</t>
  </si>
  <si>
    <t>B2</t>
  </si>
  <si>
    <t>B3</t>
  </si>
  <si>
    <t>B4</t>
  </si>
  <si>
    <t>A</t>
  </si>
  <si>
    <t>B1</t>
  </si>
  <si>
    <r>
      <rPr>
        <i/>
        <u/>
        <sz val="11"/>
        <color theme="1"/>
        <rFont val="Calibri"/>
        <family val="2"/>
        <scheme val="minor"/>
      </rPr>
      <t>oder</t>
    </r>
    <r>
      <rPr>
        <i/>
        <sz val="11"/>
        <color theme="1"/>
        <rFont val="Calibri"/>
        <family val="2"/>
        <scheme val="minor"/>
      </rPr>
      <t xml:space="preserve"> einer der nachfolgenden Zeiträume</t>
    </r>
  </si>
  <si>
    <t xml:space="preserve">A </t>
  </si>
  <si>
    <t>Corona-Umsatz-ausfall</t>
  </si>
  <si>
    <t>Corona-Umsatz-ausfall in %</t>
  </si>
  <si>
    <t>in Betrachtungszeitraum</t>
  </si>
  <si>
    <t>EINGABE Waren- und Leistungserlöse (maßgebliche Werte für die Einkommen- oder Körperschaftsteuerveranlagung) im Zeitraum</t>
  </si>
  <si>
    <t>Größter Umsatzausfall in %</t>
  </si>
  <si>
    <t>B</t>
  </si>
  <si>
    <t>16.3.-15.6.20</t>
  </si>
  <si>
    <t>16.3.-15.4.19</t>
  </si>
  <si>
    <t>16.4.-15.5.19</t>
  </si>
  <si>
    <t>16.5.-15.6.19</t>
  </si>
  <si>
    <t>16.6.-15.7.19</t>
  </si>
  <si>
    <t>16.7.-15.8.19</t>
  </si>
  <si>
    <t>16.8.-15.9.19</t>
  </si>
  <si>
    <t>16.3.-15.6.19</t>
  </si>
  <si>
    <t>Summe Fixkosten abzgl. Versicherungsleistungen (=Bmgrl.)</t>
  </si>
  <si>
    <t>Umsatz 2019</t>
  </si>
  <si>
    <t>Umsatz 2020 (Corona)</t>
  </si>
  <si>
    <t>Betrachtungszeitraum B1: 16.3.bis 15.6.</t>
  </si>
  <si>
    <t>Betrachtungszeitraum B2: 16.4. bis 15.7.</t>
  </si>
  <si>
    <t>Betrachtungszeitraum B3: 16.5. bis 15.8.</t>
  </si>
  <si>
    <t>Betrachtungszeitraum B4: 16.6. bis 15.9.</t>
  </si>
  <si>
    <t>Q2</t>
  </si>
  <si>
    <t>16.4.-15.7.20</t>
  </si>
  <si>
    <t>16.5.-15.8.20</t>
  </si>
  <si>
    <t>16.6.-15.9.20</t>
  </si>
  <si>
    <t>Betrachtungszeitrum</t>
  </si>
  <si>
    <t>SUMMEN</t>
  </si>
  <si>
    <t>Corona-Umsatz-Ausfall in %</t>
  </si>
  <si>
    <t>Q2 2019</t>
  </si>
  <si>
    <t>EINGABE</t>
  </si>
  <si>
    <r>
      <t xml:space="preserve">Fixkostenzuschuss gesamt </t>
    </r>
    <r>
      <rPr>
        <b/>
        <i/>
        <sz val="11"/>
        <color theme="1"/>
        <rFont val="Calibri"/>
        <family val="2"/>
        <scheme val="minor"/>
      </rPr>
      <t>(größter Wert von Tabelle oberhalb)</t>
    </r>
  </si>
  <si>
    <t>®</t>
  </si>
  <si>
    <t>v_1_2 SLT,sd 22.5.2020, 22:40</t>
  </si>
  <si>
    <t>SLT Siart Lipkovich + Team GmbH &amp; Co KG</t>
  </si>
  <si>
    <t>Haftung ausgeschlossen, da ein paar Vereinfachungen notwendig.</t>
  </si>
  <si>
    <t>Ausfüllanleitung und Erklärungen im Blatt "Anleitung".</t>
  </si>
  <si>
    <t>Hinweise zu Fixkostenzuschuss-Rechner</t>
  </si>
  <si>
    <t>Musterabbildung Eingabebereiche.</t>
  </si>
  <si>
    <r>
      <rPr>
        <b/>
        <u/>
        <sz val="11"/>
        <color theme="1"/>
        <rFont val="Calibri"/>
        <family val="2"/>
        <scheme val="minor"/>
      </rPr>
      <t xml:space="preserve">Erklärung:
</t>
    </r>
    <r>
      <rPr>
        <sz val="11"/>
        <color theme="1"/>
        <rFont val="Calibri"/>
        <family val="2"/>
        <scheme val="minor"/>
      </rPr>
      <t xml:space="preserve">
</t>
    </r>
    <r>
      <rPr>
        <b/>
        <sz val="11"/>
        <color theme="1"/>
        <rFont val="Calibri"/>
        <family val="2"/>
        <scheme val="minor"/>
      </rPr>
      <t xml:space="preserve">Der Fixkostenzuschuss-Rechner vergleicht die Höhe der Zuschüsse aller fünf möglichen Zeitraumvarianten und zeigt die optimale Auswahl an. 
</t>
    </r>
    <r>
      <rPr>
        <sz val="11"/>
        <color theme="1"/>
        <rFont val="Calibri"/>
        <family val="2"/>
        <scheme val="minor"/>
      </rPr>
      <t>(A = Quartal 2; B1 bis B4 sind die jeweils möglichen Monatskombinationen.)</t>
    </r>
    <r>
      <rPr>
        <b/>
        <sz val="11"/>
        <color theme="1"/>
        <rFont val="Calibri"/>
        <family val="2"/>
        <scheme val="minor"/>
      </rPr>
      <t xml:space="preserve">
Die Ergebnisse sind in den grau hinterlegten bzw. sonstig farbig hinterlegten Bereichen dargestellt.</t>
    </r>
    <r>
      <rPr>
        <sz val="11"/>
        <color theme="1"/>
        <rFont val="Calibri"/>
        <family val="2"/>
        <scheme val="minor"/>
      </rPr>
      <t xml:space="preserve">
</t>
    </r>
    <r>
      <rPr>
        <b/>
        <u/>
        <sz val="11"/>
        <color theme="1"/>
        <rFont val="Calibri"/>
        <family val="2"/>
        <scheme val="minor"/>
      </rPr>
      <t/>
    </r>
  </si>
  <si>
    <r>
      <t xml:space="preserve">
</t>
    </r>
    <r>
      <rPr>
        <b/>
        <u/>
        <sz val="11"/>
        <color theme="1"/>
        <rFont val="Calibri"/>
        <family val="2"/>
        <scheme val="minor"/>
      </rPr>
      <t xml:space="preserve">Anleitung:
</t>
    </r>
    <r>
      <rPr>
        <sz val="11"/>
        <color theme="1"/>
        <rFont val="Calibri"/>
        <family val="2"/>
        <scheme val="minor"/>
      </rPr>
      <t xml:space="preserve">
</t>
    </r>
    <r>
      <rPr>
        <b/>
        <sz val="11"/>
        <color theme="1"/>
        <rFont val="Calibri"/>
        <family val="2"/>
        <scheme val="minor"/>
      </rPr>
      <t xml:space="preserve">Füllen Sie die farbigen Felder in den vier Blöcken mit Übertitelung "EINGABE" aus. 
</t>
    </r>
    <r>
      <rPr>
        <sz val="11"/>
        <color theme="1"/>
        <rFont val="Calibri"/>
        <family val="2"/>
        <scheme val="minor"/>
      </rPr>
      <t xml:space="preserve">Zusätzlich sind die Eingabebereiche auch mit einem roten Pfeil markiert.
Füllen Sie dabei nur die gelben, blauen und orangenen Bereiche (in Summe 7 Bereiche) aus.
Die anderen Felder sind gesperrt.
</t>
    </r>
    <r>
      <rPr>
        <b/>
        <u/>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</si>
</sst>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sz val="9"/>
      <color indexed="81"/>
      <name val="Segoe UI"/>
      <family val="2"/>
    </font>
    <font>
      <b/>
      <sz val="9"/>
      <color indexed="81"/>
      <name val="Segoe UI"/>
      <family val="2"/>
    </font>
    <font>
      <b/>
      <sz val="10"/>
      <color theme="1"/>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11"/>
      <color rgb="FFFF0000"/>
      <name val="Symbol"/>
      <family val="1"/>
      <charset val="2"/>
    </font>
    <font>
      <u/>
      <sz val="11"/>
      <color theme="10"/>
      <name val="Calibri"/>
      <family val="2"/>
      <scheme val="minor"/>
    </font>
    <font>
      <b/>
      <u/>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5"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96">
    <xf numFmtId="0" fontId="0" fillId="0" borderId="0" xfId="0"/>
    <xf numFmtId="0" fontId="2" fillId="0" borderId="0" xfId="0" applyFont="1"/>
    <xf numFmtId="0" fontId="0" fillId="0" borderId="0" xfId="0" applyFont="1"/>
    <xf numFmtId="0" fontId="0" fillId="0" borderId="0" xfId="0" applyFont="1" applyAlignment="1"/>
    <xf numFmtId="0" fontId="3" fillId="0" borderId="0" xfId="0" applyFont="1"/>
    <xf numFmtId="10" fontId="0" fillId="4" borderId="1" xfId="1" applyNumberFormat="1" applyFont="1" applyFill="1" applyBorder="1"/>
    <xf numFmtId="0" fontId="0" fillId="0" borderId="0" xfId="0" applyBorder="1"/>
    <xf numFmtId="0" fontId="0" fillId="0" borderId="0" xfId="0" applyAlignment="1">
      <alignment horizontal="left" vertical="top" wrapText="1"/>
    </xf>
    <xf numFmtId="0" fontId="2" fillId="0" borderId="0" xfId="0" applyFont="1" applyAlignment="1">
      <alignment vertical="top"/>
    </xf>
    <xf numFmtId="0" fontId="0" fillId="4" borderId="1" xfId="0" applyFill="1" applyBorder="1" applyAlignment="1">
      <alignment vertical="top"/>
    </xf>
    <xf numFmtId="0" fontId="0" fillId="3" borderId="0" xfId="0" applyFill="1"/>
    <xf numFmtId="0" fontId="2" fillId="0" borderId="1" xfId="0" applyFont="1" applyBorder="1" applyAlignment="1">
      <alignment wrapText="1"/>
    </xf>
    <xf numFmtId="0" fontId="7" fillId="0" borderId="0" xfId="0" applyFont="1" applyAlignment="1"/>
    <xf numFmtId="0" fontId="0" fillId="0" borderId="0" xfId="0" applyAlignment="1">
      <alignment horizontal="center"/>
    </xf>
    <xf numFmtId="0" fontId="2" fillId="0" borderId="0" xfId="0" applyFont="1" applyAlignment="1">
      <alignment horizontal="right" vertical="top"/>
    </xf>
    <xf numFmtId="0" fontId="0" fillId="0" borderId="1" xfId="0" applyFont="1" applyBorder="1"/>
    <xf numFmtId="0" fontId="2" fillId="0" borderId="0" xfId="0" applyFont="1" applyAlignment="1">
      <alignment horizontal="right"/>
    </xf>
    <xf numFmtId="0" fontId="2" fillId="0" borderId="0" xfId="0" applyFont="1" applyFill="1"/>
    <xf numFmtId="0" fontId="0" fillId="0" borderId="0" xfId="0" applyFill="1"/>
    <xf numFmtId="0" fontId="2" fillId="0" borderId="0" xfId="0" applyFont="1" applyFill="1" applyBorder="1"/>
    <xf numFmtId="0" fontId="0" fillId="0" borderId="0" xfId="0" applyFill="1" applyBorder="1"/>
    <xf numFmtId="10" fontId="0" fillId="0" borderId="0" xfId="1" applyNumberFormat="1" applyFont="1"/>
    <xf numFmtId="10" fontId="2" fillId="4" borderId="1" xfId="1" applyNumberFormat="1" applyFont="1" applyFill="1" applyBorder="1"/>
    <xf numFmtId="0" fontId="2" fillId="4" borderId="1" xfId="0" applyFont="1" applyFill="1" applyBorder="1" applyAlignment="1">
      <alignment horizontal="right"/>
    </xf>
    <xf numFmtId="164" fontId="0" fillId="0" borderId="0" xfId="1" applyNumberFormat="1" applyFont="1" applyFill="1" applyBorder="1"/>
    <xf numFmtId="10" fontId="0" fillId="0" borderId="0" xfId="1" applyNumberFormat="1" applyFont="1" applyFill="1" applyBorder="1"/>
    <xf numFmtId="2" fontId="0" fillId="4" borderId="1" xfId="0" applyNumberFormat="1" applyFill="1" applyBorder="1"/>
    <xf numFmtId="2" fontId="0" fillId="0" borderId="0" xfId="0" applyNumberFormat="1" applyFill="1"/>
    <xf numFmtId="2" fontId="0" fillId="4" borderId="3" xfId="0" applyNumberFormat="1" applyFill="1" applyBorder="1"/>
    <xf numFmtId="2" fontId="0" fillId="4" borderId="5" xfId="0" applyNumberFormat="1" applyFill="1" applyBorder="1"/>
    <xf numFmtId="2" fontId="0" fillId="0" borderId="6" xfId="0" applyNumberFormat="1" applyFill="1" applyBorder="1"/>
    <xf numFmtId="0" fontId="2" fillId="0" borderId="0" xfId="0" applyFont="1" applyFill="1" applyAlignment="1">
      <alignment horizontal="left" vertical="top"/>
    </xf>
    <xf numFmtId="0" fontId="10" fillId="2" borderId="1" xfId="0" applyFont="1" applyFill="1" applyBorder="1"/>
    <xf numFmtId="0" fontId="10" fillId="7" borderId="1" xfId="0" applyFont="1" applyFill="1" applyBorder="1"/>
    <xf numFmtId="0" fontId="10" fillId="8" borderId="1" xfId="0" applyFont="1" applyFill="1" applyBorder="1"/>
    <xf numFmtId="0" fontId="10" fillId="9" borderId="1" xfId="0" applyFont="1" applyFill="1" applyBorder="1"/>
    <xf numFmtId="0" fontId="10" fillId="11" borderId="1" xfId="0" applyFont="1" applyFill="1" applyBorder="1"/>
    <xf numFmtId="0" fontId="10" fillId="6" borderId="1" xfId="0" applyFont="1" applyFill="1" applyBorder="1"/>
    <xf numFmtId="0" fontId="10" fillId="12" borderId="1" xfId="0" applyFont="1" applyFill="1" applyBorder="1"/>
    <xf numFmtId="0" fontId="0" fillId="0" borderId="1" xfId="0" applyBorder="1"/>
    <xf numFmtId="2" fontId="0" fillId="0" borderId="0" xfId="0" applyNumberFormat="1"/>
    <xf numFmtId="2" fontId="0" fillId="0" borderId="0" xfId="0" applyNumberFormat="1" applyFill="1" applyBorder="1"/>
    <xf numFmtId="2" fontId="0" fillId="5" borderId="1" xfId="0" applyNumberFormat="1" applyFill="1" applyBorder="1"/>
    <xf numFmtId="2" fontId="0" fillId="0" borderId="0" xfId="0" applyNumberFormat="1" applyFont="1" applyFill="1" applyBorder="1"/>
    <xf numFmtId="0" fontId="10" fillId="4" borderId="1" xfId="0" applyFont="1" applyFill="1" applyBorder="1" applyAlignment="1">
      <alignment wrapText="1"/>
    </xf>
    <xf numFmtId="0" fontId="10" fillId="4" borderId="1" xfId="0" applyFont="1" applyFill="1" applyBorder="1" applyAlignment="1"/>
    <xf numFmtId="0" fontId="2" fillId="10" borderId="1" xfId="0" applyFont="1" applyFill="1" applyBorder="1"/>
    <xf numFmtId="2" fontId="2" fillId="0" borderId="0" xfId="0" applyNumberFormat="1" applyFont="1" applyFill="1" applyBorder="1"/>
    <xf numFmtId="10" fontId="0" fillId="4" borderId="1" xfId="0" applyNumberFormat="1" applyFill="1" applyBorder="1"/>
    <xf numFmtId="2" fontId="2" fillId="4" borderId="1" xfId="0" applyNumberFormat="1" applyFont="1" applyFill="1" applyBorder="1"/>
    <xf numFmtId="2" fontId="12" fillId="4" borderId="7" xfId="0" applyNumberFormat="1" applyFont="1" applyFill="1" applyBorder="1"/>
    <xf numFmtId="2" fontId="0" fillId="4" borderId="4" xfId="0" applyNumberFormat="1" applyFont="1" applyFill="1" applyBorder="1"/>
    <xf numFmtId="0" fontId="11" fillId="0" borderId="0" xfId="0" quotePrefix="1" applyFont="1" applyAlignment="1">
      <alignment horizontal="right"/>
    </xf>
    <xf numFmtId="0" fontId="2" fillId="0" borderId="0" xfId="0" applyFont="1" applyBorder="1" applyAlignment="1">
      <alignment wrapText="1"/>
    </xf>
    <xf numFmtId="0" fontId="14" fillId="3" borderId="0" xfId="0" applyFont="1" applyFill="1" applyAlignment="1"/>
    <xf numFmtId="0" fontId="13" fillId="6" borderId="0" xfId="0" applyFont="1" applyFill="1"/>
    <xf numFmtId="0" fontId="13" fillId="3" borderId="0" xfId="0" applyFont="1" applyFill="1"/>
    <xf numFmtId="0" fontId="0" fillId="6" borderId="0" xfId="0" applyFill="1"/>
    <xf numFmtId="0" fontId="0" fillId="0" borderId="0" xfId="0"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right"/>
    </xf>
    <xf numFmtId="0" fontId="15" fillId="0" borderId="0" xfId="0" quotePrefix="1" applyFont="1" applyAlignment="1">
      <alignment horizontal="right"/>
    </xf>
    <xf numFmtId="0" fontId="2" fillId="4" borderId="1" xfId="0" applyFont="1" applyFill="1" applyBorder="1" applyAlignment="1">
      <alignment wrapText="1"/>
    </xf>
    <xf numFmtId="0" fontId="2" fillId="4" borderId="1" xfId="0" applyFont="1" applyFill="1" applyBorder="1"/>
    <xf numFmtId="0" fontId="2" fillId="3" borderId="1" xfId="0" applyFont="1" applyFill="1" applyBorder="1" applyAlignment="1">
      <alignment horizontal="right"/>
    </xf>
    <xf numFmtId="0" fontId="5" fillId="13" borderId="0" xfId="0" applyFont="1" applyFill="1"/>
    <xf numFmtId="0" fontId="6" fillId="13" borderId="0" xfId="0" applyFont="1" applyFill="1"/>
    <xf numFmtId="0" fontId="2" fillId="14" borderId="0" xfId="0" applyFont="1" applyFill="1"/>
    <xf numFmtId="0" fontId="0" fillId="14" borderId="0" xfId="0" applyFill="1"/>
    <xf numFmtId="0" fontId="3" fillId="14" borderId="0" xfId="0" applyFont="1" applyFill="1"/>
    <xf numFmtId="0" fontId="0" fillId="14" borderId="8" xfId="0" applyFill="1" applyBorder="1"/>
    <xf numFmtId="0" fontId="13" fillId="14" borderId="0" xfId="0" applyFont="1" applyFill="1"/>
    <xf numFmtId="0" fontId="0" fillId="0" borderId="0" xfId="0" applyAlignment="1">
      <alignment horizontal="right"/>
    </xf>
    <xf numFmtId="0" fontId="16" fillId="14" borderId="0" xfId="2" applyFill="1" applyBorder="1" applyAlignment="1">
      <alignment horizontal="left"/>
    </xf>
    <xf numFmtId="0" fontId="0" fillId="2" borderId="1" xfId="0" applyFill="1" applyBorder="1" applyAlignment="1" applyProtection="1">
      <alignment horizontal="left" vertical="top"/>
      <protection locked="0"/>
    </xf>
    <xf numFmtId="2" fontId="0" fillId="2" borderId="1" xfId="0" applyNumberFormat="1" applyFill="1" applyBorder="1" applyProtection="1">
      <protection locked="0"/>
    </xf>
    <xf numFmtId="2" fontId="0" fillId="7" borderId="1" xfId="0" applyNumberFormat="1" applyFill="1" applyBorder="1" applyProtection="1">
      <protection locked="0"/>
    </xf>
    <xf numFmtId="2" fontId="0" fillId="8" borderId="1" xfId="0" applyNumberFormat="1" applyFill="1" applyBorder="1" applyProtection="1">
      <protection locked="0"/>
    </xf>
    <xf numFmtId="2" fontId="0" fillId="9" borderId="1" xfId="0" applyNumberFormat="1" applyFill="1" applyBorder="1" applyProtection="1">
      <protection locked="0"/>
    </xf>
    <xf numFmtId="2" fontId="0" fillId="11" borderId="1" xfId="0" applyNumberFormat="1" applyFill="1" applyBorder="1" applyProtection="1">
      <protection locked="0"/>
    </xf>
    <xf numFmtId="2" fontId="0" fillId="6" borderId="1" xfId="0" applyNumberFormat="1" applyFill="1" applyBorder="1" applyProtection="1">
      <protection locked="0"/>
    </xf>
    <xf numFmtId="2" fontId="0" fillId="12" borderId="1" xfId="0" applyNumberFormat="1" applyFill="1" applyBorder="1" applyProtection="1">
      <protection locked="0"/>
    </xf>
    <xf numFmtId="2" fontId="0" fillId="2" borderId="1" xfId="0" applyNumberFormat="1" applyFont="1" applyFill="1" applyBorder="1" applyProtection="1">
      <protection locked="0"/>
    </xf>
    <xf numFmtId="2" fontId="0" fillId="7" borderId="1" xfId="0" applyNumberFormat="1" applyFont="1" applyFill="1" applyBorder="1" applyProtection="1">
      <protection locked="0"/>
    </xf>
    <xf numFmtId="2" fontId="0" fillId="8" borderId="1" xfId="0" applyNumberFormat="1" applyFont="1" applyFill="1" applyBorder="1" applyProtection="1">
      <protection locked="0"/>
    </xf>
    <xf numFmtId="2" fontId="0" fillId="9" borderId="1" xfId="0" applyNumberFormat="1" applyFont="1" applyFill="1" applyBorder="1" applyProtection="1">
      <protection locked="0"/>
    </xf>
    <xf numFmtId="2" fontId="0" fillId="11" borderId="1" xfId="0" applyNumberFormat="1" applyFont="1" applyFill="1" applyBorder="1" applyProtection="1">
      <protection locked="0"/>
    </xf>
    <xf numFmtId="2" fontId="0" fillId="6" borderId="1" xfId="0" applyNumberFormat="1" applyFont="1" applyFill="1" applyBorder="1" applyProtection="1">
      <protection locked="0"/>
    </xf>
    <xf numFmtId="2" fontId="0" fillId="12" borderId="1" xfId="0" applyNumberFormat="1" applyFont="1" applyFill="1" applyBorder="1" applyProtection="1">
      <protection locked="0"/>
    </xf>
    <xf numFmtId="0" fontId="13" fillId="14" borderId="0" xfId="0" applyFont="1" applyFill="1" applyProtection="1"/>
    <xf numFmtId="0" fontId="0" fillId="14" borderId="0" xfId="0" applyFill="1" applyProtection="1"/>
    <xf numFmtId="0" fontId="2" fillId="14" borderId="0" xfId="0" applyFont="1" applyFill="1" applyProtection="1"/>
    <xf numFmtId="0" fontId="3" fillId="14" borderId="0" xfId="0" applyFont="1" applyFill="1" applyProtection="1"/>
    <xf numFmtId="0" fontId="0" fillId="14" borderId="0" xfId="0" applyFill="1" applyAlignment="1" applyProtection="1">
      <alignment horizontal="left" vertical="top" wrapText="1"/>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212912</xdr:colOff>
      <xdr:row>1</xdr:row>
      <xdr:rowOff>123265</xdr:rowOff>
    </xdr:from>
    <xdr:to>
      <xdr:col>8</xdr:col>
      <xdr:colOff>582706</xdr:colOff>
      <xdr:row>4</xdr:row>
      <xdr:rowOff>156883</xdr:rowOff>
    </xdr:to>
    <xdr:pic>
      <xdr:nvPicPr>
        <xdr:cNvPr id="2" name="Grafik 1" descr="https://www.slt-steuerberatung.at/wp-content/themes/slt2018/images/slt_logo_4s.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2088" y="313765"/>
          <a:ext cx="1949824" cy="649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10</xdr:row>
      <xdr:rowOff>9525</xdr:rowOff>
    </xdr:from>
    <xdr:to>
      <xdr:col>8</xdr:col>
      <xdr:colOff>29306</xdr:colOff>
      <xdr:row>21</xdr:row>
      <xdr:rowOff>161925</xdr:rowOff>
    </xdr:to>
    <xdr:pic>
      <xdr:nvPicPr>
        <xdr:cNvPr id="4" name="Grafik 3"/>
        <xdr:cNvPicPr>
          <a:picLocks noChangeAspect="1"/>
        </xdr:cNvPicPr>
      </xdr:nvPicPr>
      <xdr:blipFill>
        <a:blip xmlns:r="http://schemas.openxmlformats.org/officeDocument/2006/relationships" r:embed="rId1"/>
        <a:stretch>
          <a:fillRect/>
        </a:stretch>
      </xdr:blipFill>
      <xdr:spPr>
        <a:xfrm>
          <a:off x="885825" y="3295650"/>
          <a:ext cx="5239481" cy="22479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57150</xdr:colOff>
      <xdr:row>25</xdr:row>
      <xdr:rowOff>19051</xdr:rowOff>
    </xdr:from>
    <xdr:to>
      <xdr:col>8</xdr:col>
      <xdr:colOff>219075</xdr:colOff>
      <xdr:row>44</xdr:row>
      <xdr:rowOff>95251</xdr:rowOff>
    </xdr:to>
    <xdr:pic>
      <xdr:nvPicPr>
        <xdr:cNvPr id="5" name="Grafik 4"/>
        <xdr:cNvPicPr>
          <a:picLocks noChangeAspect="1"/>
        </xdr:cNvPicPr>
      </xdr:nvPicPr>
      <xdr:blipFill>
        <a:blip xmlns:r="http://schemas.openxmlformats.org/officeDocument/2006/relationships" r:embed="rId2"/>
        <a:stretch>
          <a:fillRect/>
        </a:stretch>
      </xdr:blipFill>
      <xdr:spPr>
        <a:xfrm>
          <a:off x="819150" y="7572376"/>
          <a:ext cx="5495925" cy="36957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47625</xdr:colOff>
      <xdr:row>46</xdr:row>
      <xdr:rowOff>171450</xdr:rowOff>
    </xdr:from>
    <xdr:to>
      <xdr:col>10</xdr:col>
      <xdr:colOff>534425</xdr:colOff>
      <xdr:row>69</xdr:row>
      <xdr:rowOff>95250</xdr:rowOff>
    </xdr:to>
    <xdr:pic>
      <xdr:nvPicPr>
        <xdr:cNvPr id="6" name="Grafik 5"/>
        <xdr:cNvPicPr>
          <a:picLocks noChangeAspect="1"/>
        </xdr:cNvPicPr>
      </xdr:nvPicPr>
      <xdr:blipFill>
        <a:blip xmlns:r="http://schemas.openxmlformats.org/officeDocument/2006/relationships" r:embed="rId3"/>
        <a:stretch>
          <a:fillRect/>
        </a:stretch>
      </xdr:blipFill>
      <xdr:spPr>
        <a:xfrm>
          <a:off x="809625" y="11725275"/>
          <a:ext cx="7344800" cy="43053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7</xdr:col>
      <xdr:colOff>171450</xdr:colOff>
      <xdr:row>2</xdr:row>
      <xdr:rowOff>85725</xdr:rowOff>
    </xdr:from>
    <xdr:to>
      <xdr:col>9</xdr:col>
      <xdr:colOff>257175</xdr:colOff>
      <xdr:row>5</xdr:row>
      <xdr:rowOff>3175</xdr:rowOff>
    </xdr:to>
    <xdr:pic>
      <xdr:nvPicPr>
        <xdr:cNvPr id="7" name="Grafik 6" descr="https://www.slt-steuerberatung.at/wp-content/themes/slt2018/images/slt_logo_4s.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450" y="466725"/>
          <a:ext cx="1609725" cy="53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82"/>
  <sheetViews>
    <sheetView topLeftCell="A57" zoomScale="85" zoomScaleNormal="85" workbookViewId="0">
      <selection activeCell="M73" sqref="M73"/>
    </sheetView>
  </sheetViews>
  <sheetFormatPr baseColWidth="10" defaultRowHeight="15" x14ac:dyDescent="0.25"/>
  <cols>
    <col min="1" max="1" width="7.28515625" customWidth="1"/>
    <col min="4" max="4" width="19.85546875" customWidth="1"/>
    <col min="5" max="5" width="15.140625" customWidth="1"/>
    <col min="6" max="6" width="10.140625" customWidth="1"/>
    <col min="7" max="7" width="12.28515625" customWidth="1"/>
  </cols>
  <sheetData>
    <row r="1" spans="2:7" s="70" customFormat="1" x14ac:dyDescent="0.25"/>
    <row r="2" spans="2:7" s="70" customFormat="1" ht="18.75" x14ac:dyDescent="0.3">
      <c r="B2" s="73" t="s">
        <v>8</v>
      </c>
    </row>
    <row r="3" spans="2:7" s="70" customFormat="1" x14ac:dyDescent="0.25">
      <c r="B3" s="69" t="s">
        <v>103</v>
      </c>
    </row>
    <row r="4" spans="2:7" s="70" customFormat="1" x14ac:dyDescent="0.25">
      <c r="B4" s="70" t="s">
        <v>102</v>
      </c>
    </row>
    <row r="5" spans="2:7" s="70" customFormat="1" x14ac:dyDescent="0.25">
      <c r="B5" s="71" t="s">
        <v>104</v>
      </c>
    </row>
    <row r="6" spans="2:7" s="70" customFormat="1" x14ac:dyDescent="0.25">
      <c r="B6" s="71"/>
    </row>
    <row r="7" spans="2:7" s="70" customFormat="1" x14ac:dyDescent="0.25">
      <c r="B7" s="75" t="s">
        <v>105</v>
      </c>
      <c r="C7" s="75"/>
      <c r="D7" s="75"/>
      <c r="E7" s="75"/>
    </row>
    <row r="8" spans="2:7" s="72" customFormat="1" x14ac:dyDescent="0.25"/>
    <row r="10" spans="2:7" x14ac:dyDescent="0.25">
      <c r="B10" s="1" t="s">
        <v>1</v>
      </c>
      <c r="D10" s="63" t="s">
        <v>101</v>
      </c>
      <c r="E10" s="76"/>
      <c r="F10" s="76"/>
      <c r="G10" s="76"/>
    </row>
    <row r="11" spans="2:7" x14ac:dyDescent="0.25">
      <c r="B11" s="1" t="s">
        <v>2</v>
      </c>
      <c r="D11" s="63" t="s">
        <v>101</v>
      </c>
      <c r="E11" s="76"/>
      <c r="F11" s="76"/>
      <c r="G11" s="76"/>
    </row>
    <row r="13" spans="2:7" ht="18.75" x14ac:dyDescent="0.3">
      <c r="B13" s="56" t="s">
        <v>5</v>
      </c>
      <c r="C13" s="10"/>
      <c r="D13" s="10"/>
      <c r="E13" s="10"/>
      <c r="F13" s="10"/>
    </row>
    <row r="14" spans="2:7" x14ac:dyDescent="0.25">
      <c r="B14" s="4" t="s">
        <v>7</v>
      </c>
      <c r="C14" s="2" t="s">
        <v>0</v>
      </c>
    </row>
    <row r="15" spans="2:7" x14ac:dyDescent="0.25">
      <c r="B15" s="4" t="s">
        <v>7</v>
      </c>
      <c r="C15" s="2" t="s">
        <v>41</v>
      </c>
    </row>
    <row r="16" spans="2:7" x14ac:dyDescent="0.25">
      <c r="B16" s="4" t="s">
        <v>7</v>
      </c>
      <c r="C16" s="2" t="s">
        <v>42</v>
      </c>
    </row>
    <row r="17" spans="1:27" x14ac:dyDescent="0.25">
      <c r="B17" s="4" t="s">
        <v>7</v>
      </c>
      <c r="C17" s="2" t="s">
        <v>3</v>
      </c>
    </row>
    <row r="18" spans="1:27" x14ac:dyDescent="0.25">
      <c r="B18" s="4" t="s">
        <v>7</v>
      </c>
      <c r="C18" s="2" t="s">
        <v>43</v>
      </c>
    </row>
    <row r="19" spans="1:27" x14ac:dyDescent="0.25">
      <c r="B19" s="4" t="s">
        <v>7</v>
      </c>
      <c r="C19" s="3" t="s">
        <v>4</v>
      </c>
    </row>
    <row r="20" spans="1:27" x14ac:dyDescent="0.25">
      <c r="C20" s="12" t="s">
        <v>44</v>
      </c>
    </row>
    <row r="21" spans="1:27" x14ac:dyDescent="0.25">
      <c r="B21" s="12"/>
    </row>
    <row r="22" spans="1:27" x14ac:dyDescent="0.25">
      <c r="B22" s="12"/>
      <c r="M22" s="62">
        <v>2020</v>
      </c>
      <c r="N22" s="62">
        <v>2020</v>
      </c>
      <c r="O22" s="62">
        <v>2020</v>
      </c>
      <c r="P22" s="62">
        <v>2020</v>
      </c>
      <c r="Q22" s="62">
        <v>2020</v>
      </c>
      <c r="R22" s="62">
        <v>2020</v>
      </c>
      <c r="S22" s="62">
        <v>2020</v>
      </c>
      <c r="U22" s="62">
        <v>2019</v>
      </c>
      <c r="V22" s="62">
        <v>2019</v>
      </c>
      <c r="W22" s="62">
        <v>2019</v>
      </c>
      <c r="X22" s="62">
        <v>2019</v>
      </c>
      <c r="Y22" s="62">
        <v>2019</v>
      </c>
      <c r="Z22" s="62">
        <v>2019</v>
      </c>
      <c r="AA22" s="62">
        <v>2019</v>
      </c>
    </row>
    <row r="23" spans="1:27" x14ac:dyDescent="0.25">
      <c r="M23" s="66" t="s">
        <v>99</v>
      </c>
      <c r="N23" s="66" t="s">
        <v>99</v>
      </c>
      <c r="O23" s="66" t="s">
        <v>99</v>
      </c>
      <c r="P23" s="66" t="s">
        <v>99</v>
      </c>
      <c r="Q23" s="66" t="s">
        <v>99</v>
      </c>
      <c r="R23" s="66" t="s">
        <v>99</v>
      </c>
      <c r="S23" s="66" t="s">
        <v>99</v>
      </c>
      <c r="U23" s="66" t="s">
        <v>99</v>
      </c>
      <c r="V23" s="66" t="s">
        <v>99</v>
      </c>
      <c r="W23" s="66" t="s">
        <v>99</v>
      </c>
      <c r="X23" s="66" t="s">
        <v>99</v>
      </c>
      <c r="Y23" s="66" t="s">
        <v>99</v>
      </c>
      <c r="Z23" s="66" t="s">
        <v>99</v>
      </c>
      <c r="AA23" s="66" t="s">
        <v>99</v>
      </c>
    </row>
    <row r="24" spans="1:27" ht="21" x14ac:dyDescent="0.35">
      <c r="B24" s="54" t="s">
        <v>6</v>
      </c>
      <c r="C24" s="10"/>
      <c r="D24" s="10"/>
      <c r="E24" s="10"/>
      <c r="M24" s="39" t="s">
        <v>66</v>
      </c>
      <c r="N24" s="39" t="s">
        <v>75</v>
      </c>
      <c r="O24" s="39" t="s">
        <v>75</v>
      </c>
      <c r="P24" s="39" t="s">
        <v>75</v>
      </c>
      <c r="Q24" s="39" t="s">
        <v>75</v>
      </c>
      <c r="R24" s="39" t="s">
        <v>75</v>
      </c>
      <c r="S24" s="39" t="s">
        <v>75</v>
      </c>
      <c r="U24" s="39" t="s">
        <v>66</v>
      </c>
      <c r="V24" s="39" t="s">
        <v>75</v>
      </c>
      <c r="W24" s="39" t="s">
        <v>75</v>
      </c>
      <c r="X24" s="39" t="s">
        <v>75</v>
      </c>
      <c r="Y24" s="39" t="s">
        <v>75</v>
      </c>
      <c r="Z24" s="39" t="s">
        <v>75</v>
      </c>
      <c r="AA24" s="39" t="s">
        <v>75</v>
      </c>
    </row>
    <row r="25" spans="1:27" ht="18.75" x14ac:dyDescent="0.3">
      <c r="B25" s="55" t="s">
        <v>9</v>
      </c>
      <c r="M25" s="15" t="s">
        <v>60</v>
      </c>
      <c r="N25" s="15" t="s">
        <v>61</v>
      </c>
      <c r="O25" s="15" t="s">
        <v>61</v>
      </c>
      <c r="P25" s="15" t="s">
        <v>61</v>
      </c>
      <c r="Q25" s="15" t="s">
        <v>61</v>
      </c>
      <c r="R25" s="15" t="s">
        <v>61</v>
      </c>
      <c r="S25" s="15" t="s">
        <v>61</v>
      </c>
      <c r="U25" s="15" t="s">
        <v>60</v>
      </c>
      <c r="V25" s="15" t="s">
        <v>61</v>
      </c>
      <c r="W25" s="15" t="s">
        <v>61</v>
      </c>
      <c r="X25" s="15" t="s">
        <v>61</v>
      </c>
      <c r="Y25" s="15" t="s">
        <v>61</v>
      </c>
      <c r="Z25" s="15" t="s">
        <v>61</v>
      </c>
      <c r="AA25" s="15" t="s">
        <v>61</v>
      </c>
    </row>
    <row r="26" spans="1:27" ht="45" x14ac:dyDescent="0.25">
      <c r="E26" s="64" t="s">
        <v>71</v>
      </c>
      <c r="F26" s="64" t="s">
        <v>70</v>
      </c>
      <c r="G26" s="64" t="s">
        <v>39</v>
      </c>
      <c r="H26" s="64" t="s">
        <v>40</v>
      </c>
      <c r="M26" s="11" t="s">
        <v>39</v>
      </c>
      <c r="N26" s="11" t="s">
        <v>39</v>
      </c>
      <c r="O26" s="11" t="s">
        <v>39</v>
      </c>
      <c r="P26" s="11" t="s">
        <v>39</v>
      </c>
      <c r="Q26" s="11" t="s">
        <v>39</v>
      </c>
      <c r="R26" s="11" t="s">
        <v>39</v>
      </c>
      <c r="S26" s="11" t="s">
        <v>39</v>
      </c>
      <c r="U26" s="11" t="s">
        <v>62</v>
      </c>
      <c r="V26" s="11" t="s">
        <v>62</v>
      </c>
      <c r="W26" s="11" t="s">
        <v>62</v>
      </c>
      <c r="X26" s="11" t="s">
        <v>62</v>
      </c>
      <c r="Y26" s="11" t="s">
        <v>62</v>
      </c>
      <c r="Z26" s="11" t="s">
        <v>62</v>
      </c>
      <c r="AA26" s="11" t="s">
        <v>62</v>
      </c>
    </row>
    <row r="27" spans="1:27" x14ac:dyDescent="0.25">
      <c r="E27" s="65">
        <v>2020</v>
      </c>
      <c r="F27" s="65">
        <v>2020</v>
      </c>
      <c r="G27" s="65">
        <v>2020</v>
      </c>
      <c r="H27" s="65">
        <v>2019</v>
      </c>
      <c r="M27" s="32" t="s">
        <v>53</v>
      </c>
      <c r="N27" s="33" t="s">
        <v>55</v>
      </c>
      <c r="O27" s="34" t="s">
        <v>54</v>
      </c>
      <c r="P27" s="35" t="s">
        <v>56</v>
      </c>
      <c r="Q27" s="36" t="s">
        <v>57</v>
      </c>
      <c r="R27" s="37" t="s">
        <v>58</v>
      </c>
      <c r="S27" s="38" t="s">
        <v>59</v>
      </c>
      <c r="U27" s="32" t="s">
        <v>98</v>
      </c>
      <c r="V27" s="33" t="s">
        <v>77</v>
      </c>
      <c r="W27" s="34" t="s">
        <v>78</v>
      </c>
      <c r="X27" s="35" t="s">
        <v>79</v>
      </c>
      <c r="Y27" s="36" t="s">
        <v>80</v>
      </c>
      <c r="Z27" s="37" t="s">
        <v>81</v>
      </c>
      <c r="AA27" s="38" t="s">
        <v>82</v>
      </c>
    </row>
    <row r="29" spans="1:27" ht="30.75" customHeight="1" x14ac:dyDescent="0.25">
      <c r="A29" s="31"/>
      <c r="B29" s="61" t="s">
        <v>73</v>
      </c>
      <c r="C29" s="61"/>
      <c r="D29" s="61"/>
      <c r="E29" s="61"/>
      <c r="F29" s="7"/>
      <c r="L29" s="63" t="s">
        <v>101</v>
      </c>
      <c r="M29" s="77">
        <v>3000</v>
      </c>
      <c r="N29" s="78">
        <v>900</v>
      </c>
      <c r="O29" s="79">
        <v>1000</v>
      </c>
      <c r="P29" s="80">
        <v>1200</v>
      </c>
      <c r="Q29" s="81">
        <v>2000</v>
      </c>
      <c r="R29" s="82">
        <v>2500</v>
      </c>
      <c r="S29" s="83">
        <v>3000</v>
      </c>
      <c r="T29" s="63" t="s">
        <v>101</v>
      </c>
      <c r="U29" s="77">
        <v>9000</v>
      </c>
      <c r="V29" s="78">
        <v>2700</v>
      </c>
      <c r="W29" s="79">
        <v>2600</v>
      </c>
      <c r="X29" s="80">
        <v>2800</v>
      </c>
      <c r="Y29" s="81">
        <v>3000</v>
      </c>
      <c r="Z29" s="82">
        <v>3100</v>
      </c>
      <c r="AA29" s="83">
        <v>3200</v>
      </c>
    </row>
    <row r="30" spans="1:27" x14ac:dyDescent="0.25">
      <c r="M30" s="40"/>
      <c r="N30" s="40"/>
      <c r="O30" s="40"/>
      <c r="P30" s="40"/>
      <c r="Q30" s="40"/>
      <c r="R30" s="40"/>
      <c r="S30" s="40"/>
      <c r="T30" s="40"/>
      <c r="U30" s="40"/>
      <c r="V30" s="40"/>
      <c r="W30" s="40"/>
      <c r="X30" s="40"/>
      <c r="Y30" s="40"/>
      <c r="Z30" s="40"/>
      <c r="AA30" s="40"/>
    </row>
    <row r="31" spans="1:27" x14ac:dyDescent="0.25">
      <c r="A31" s="14" t="s">
        <v>69</v>
      </c>
      <c r="B31" s="1" t="s">
        <v>10</v>
      </c>
      <c r="E31" s="5">
        <f>(1-(G31/H31))</f>
        <v>0.66666666666666674</v>
      </c>
      <c r="F31" s="29">
        <f>G31-H31</f>
        <v>-6000</v>
      </c>
      <c r="G31" s="28">
        <f>SUM(M31:S31)</f>
        <v>3000</v>
      </c>
      <c r="H31" s="26">
        <f>SUM(U31:AA31)</f>
        <v>9000</v>
      </c>
      <c r="I31" s="13" t="str">
        <f>A31</f>
        <v xml:space="preserve">A </v>
      </c>
      <c r="J31" s="13"/>
      <c r="K31" s="13"/>
      <c r="L31" s="13"/>
      <c r="M31" s="26">
        <f>M29</f>
        <v>3000</v>
      </c>
      <c r="N31" s="40"/>
      <c r="O31" s="40"/>
      <c r="P31" s="40"/>
      <c r="Q31" s="40"/>
      <c r="R31" s="40"/>
      <c r="S31" s="40"/>
      <c r="T31" s="40"/>
      <c r="U31" s="26">
        <f>U29</f>
        <v>9000</v>
      </c>
      <c r="V31" s="40"/>
      <c r="W31" s="40"/>
      <c r="X31" s="40"/>
      <c r="Y31" s="40"/>
      <c r="Z31" s="40"/>
      <c r="AA31" s="40"/>
    </row>
    <row r="32" spans="1:27" x14ac:dyDescent="0.25">
      <c r="A32" s="16"/>
      <c r="B32" s="4" t="s">
        <v>68</v>
      </c>
      <c r="E32" s="21"/>
      <c r="F32" s="30"/>
      <c r="G32" s="27"/>
      <c r="H32" s="27"/>
      <c r="I32" s="13"/>
      <c r="J32" s="13"/>
      <c r="K32" s="13"/>
      <c r="L32" s="13"/>
      <c r="M32" s="41"/>
      <c r="N32" s="40"/>
      <c r="O32" s="40"/>
      <c r="P32" s="40"/>
      <c r="Q32" s="40"/>
      <c r="R32" s="40"/>
      <c r="S32" s="40"/>
      <c r="T32" s="40"/>
      <c r="U32" s="41"/>
      <c r="V32" s="40"/>
      <c r="W32" s="40"/>
      <c r="X32" s="40"/>
      <c r="Y32" s="40"/>
      <c r="Z32" s="40"/>
      <c r="AA32" s="40"/>
    </row>
    <row r="33" spans="1:33" x14ac:dyDescent="0.25">
      <c r="A33" s="14" t="s">
        <v>67</v>
      </c>
      <c r="B33" s="1" t="s">
        <v>87</v>
      </c>
      <c r="E33" s="5">
        <f>(1-(G33/H33))</f>
        <v>0.61728395061728403</v>
      </c>
      <c r="F33" s="29">
        <f t="shared" ref="F33:F36" si="0">G33-H33</f>
        <v>-5000</v>
      </c>
      <c r="G33" s="28">
        <f>SUM(M33:S33)</f>
        <v>3100</v>
      </c>
      <c r="H33" s="26">
        <f>SUM(U33:AA33)</f>
        <v>8100</v>
      </c>
      <c r="I33" s="13" t="str">
        <f t="shared" ref="I33:I36" si="1">A33</f>
        <v>B1</v>
      </c>
      <c r="J33" s="13"/>
      <c r="K33" s="13"/>
      <c r="L33" s="13"/>
      <c r="M33" s="40"/>
      <c r="N33" s="26">
        <f>N29</f>
        <v>900</v>
      </c>
      <c r="O33" s="26">
        <f t="shared" ref="O33:P33" si="2">O29</f>
        <v>1000</v>
      </c>
      <c r="P33" s="26">
        <f t="shared" si="2"/>
        <v>1200</v>
      </c>
      <c r="Q33" s="40"/>
      <c r="R33" s="40"/>
      <c r="S33" s="40"/>
      <c r="T33" s="40"/>
      <c r="U33" s="40"/>
      <c r="V33" s="26">
        <f>V29</f>
        <v>2700</v>
      </c>
      <c r="W33" s="26">
        <f t="shared" ref="W33:X33" si="3">W29</f>
        <v>2600</v>
      </c>
      <c r="X33" s="26">
        <f t="shared" si="3"/>
        <v>2800</v>
      </c>
      <c r="Y33" s="40"/>
      <c r="Z33" s="40"/>
      <c r="AA33" s="40"/>
    </row>
    <row r="34" spans="1:33" x14ac:dyDescent="0.25">
      <c r="A34" s="16" t="s">
        <v>63</v>
      </c>
      <c r="B34" s="1" t="s">
        <v>88</v>
      </c>
      <c r="E34" s="5">
        <f t="shared" ref="E34:E36" si="4">(1-(G34/H34))</f>
        <v>0.5</v>
      </c>
      <c r="F34" s="29">
        <f t="shared" si="0"/>
        <v>-4200</v>
      </c>
      <c r="G34" s="28">
        <f t="shared" ref="G34:G36" si="5">SUM(M34:S34)</f>
        <v>4200</v>
      </c>
      <c r="H34" s="26">
        <f t="shared" ref="H34:H36" si="6">SUM(U34:AA34)</f>
        <v>8400</v>
      </c>
      <c r="I34" s="13" t="str">
        <f t="shared" si="1"/>
        <v>B2</v>
      </c>
      <c r="J34" s="13"/>
      <c r="K34" s="13"/>
      <c r="L34" s="13"/>
      <c r="M34" s="40"/>
      <c r="N34" s="40"/>
      <c r="O34" s="26">
        <f>O29</f>
        <v>1000</v>
      </c>
      <c r="P34" s="26">
        <f t="shared" ref="P34:Q34" si="7">P29</f>
        <v>1200</v>
      </c>
      <c r="Q34" s="26">
        <f t="shared" si="7"/>
        <v>2000</v>
      </c>
      <c r="R34" s="40"/>
      <c r="S34" s="40"/>
      <c r="T34" s="40"/>
      <c r="U34" s="40"/>
      <c r="V34" s="40"/>
      <c r="W34" s="26">
        <f>W29</f>
        <v>2600</v>
      </c>
      <c r="X34" s="26">
        <f t="shared" ref="X34:Y34" si="8">X29</f>
        <v>2800</v>
      </c>
      <c r="Y34" s="26">
        <f t="shared" si="8"/>
        <v>3000</v>
      </c>
      <c r="Z34" s="40"/>
      <c r="AA34" s="40"/>
    </row>
    <row r="35" spans="1:33" x14ac:dyDescent="0.25">
      <c r="A35" s="14" t="s">
        <v>64</v>
      </c>
      <c r="B35" s="1" t="s">
        <v>89</v>
      </c>
      <c r="E35" s="5">
        <f t="shared" si="4"/>
        <v>0.3595505617977528</v>
      </c>
      <c r="F35" s="29">
        <f t="shared" si="0"/>
        <v>-3200</v>
      </c>
      <c r="G35" s="28">
        <f t="shared" si="5"/>
        <v>5700</v>
      </c>
      <c r="H35" s="26">
        <f t="shared" si="6"/>
        <v>8900</v>
      </c>
      <c r="I35" s="13" t="str">
        <f t="shared" si="1"/>
        <v>B3</v>
      </c>
      <c r="J35" s="13"/>
      <c r="K35" s="13"/>
      <c r="L35" s="13"/>
      <c r="M35" s="40"/>
      <c r="N35" s="40"/>
      <c r="O35" s="40"/>
      <c r="P35" s="26">
        <f>P29</f>
        <v>1200</v>
      </c>
      <c r="Q35" s="26">
        <f t="shared" ref="Q35:R35" si="9">Q29</f>
        <v>2000</v>
      </c>
      <c r="R35" s="26">
        <f t="shared" si="9"/>
        <v>2500</v>
      </c>
      <c r="S35" s="40"/>
      <c r="T35" s="40"/>
      <c r="U35" s="40"/>
      <c r="V35" s="40"/>
      <c r="W35" s="40"/>
      <c r="X35" s="26">
        <f>X29</f>
        <v>2800</v>
      </c>
      <c r="Y35" s="26">
        <f t="shared" ref="Y35:Z35" si="10">Y29</f>
        <v>3000</v>
      </c>
      <c r="Z35" s="26">
        <f t="shared" si="10"/>
        <v>3100</v>
      </c>
      <c r="AA35" s="40"/>
    </row>
    <row r="36" spans="1:33" x14ac:dyDescent="0.25">
      <c r="A36" s="16" t="s">
        <v>65</v>
      </c>
      <c r="B36" s="1" t="s">
        <v>90</v>
      </c>
      <c r="E36" s="5">
        <f t="shared" si="4"/>
        <v>0.19354838709677424</v>
      </c>
      <c r="F36" s="29">
        <f t="shared" si="0"/>
        <v>-1800</v>
      </c>
      <c r="G36" s="28">
        <f t="shared" si="5"/>
        <v>7500</v>
      </c>
      <c r="H36" s="26">
        <f t="shared" si="6"/>
        <v>9300</v>
      </c>
      <c r="I36" s="13" t="str">
        <f t="shared" si="1"/>
        <v>B4</v>
      </c>
      <c r="J36" s="13"/>
      <c r="K36" s="13"/>
      <c r="L36" s="13"/>
      <c r="M36" s="40"/>
      <c r="N36" s="40"/>
      <c r="O36" s="40"/>
      <c r="P36" s="40"/>
      <c r="Q36" s="26">
        <f>Q29</f>
        <v>2000</v>
      </c>
      <c r="R36" s="26">
        <f t="shared" ref="R36:S36" si="11">R29</f>
        <v>2500</v>
      </c>
      <c r="S36" s="26">
        <f t="shared" si="11"/>
        <v>3000</v>
      </c>
      <c r="T36" s="40"/>
      <c r="U36" s="40"/>
      <c r="V36" s="40"/>
      <c r="W36" s="40"/>
      <c r="X36" s="40"/>
      <c r="Y36" s="26">
        <f>Y29</f>
        <v>3000</v>
      </c>
      <c r="Z36" s="26">
        <f t="shared" ref="Z36:AA36" si="12">Z29</f>
        <v>3100</v>
      </c>
      <c r="AA36" s="26">
        <f t="shared" si="12"/>
        <v>3200</v>
      </c>
    </row>
    <row r="37" spans="1:33" x14ac:dyDescent="0.25">
      <c r="B37" s="19"/>
      <c r="C37" s="20"/>
      <c r="D37" s="20"/>
      <c r="E37" s="20"/>
      <c r="F37" s="20"/>
      <c r="G37" s="20"/>
      <c r="H37" s="20"/>
      <c r="M37" s="40"/>
      <c r="N37" s="40"/>
      <c r="O37" s="40"/>
      <c r="P37" s="40"/>
      <c r="Q37" s="40"/>
      <c r="R37" s="40"/>
      <c r="S37" s="40"/>
      <c r="T37" s="40"/>
      <c r="U37" s="40"/>
      <c r="V37" s="40"/>
      <c r="W37" s="40"/>
      <c r="X37" s="40"/>
      <c r="Y37" s="40"/>
      <c r="Z37" s="40"/>
      <c r="AA37" s="40"/>
    </row>
    <row r="38" spans="1:33" x14ac:dyDescent="0.25">
      <c r="B38" s="19"/>
      <c r="C38" s="20"/>
      <c r="D38" s="20"/>
      <c r="E38" s="20"/>
      <c r="F38" s="20"/>
      <c r="G38" s="20"/>
      <c r="H38" s="20"/>
    </row>
    <row r="39" spans="1:33" x14ac:dyDescent="0.25">
      <c r="B39" s="19" t="s">
        <v>74</v>
      </c>
      <c r="E39" s="22">
        <f>MAX(E31:E36)</f>
        <v>0.66666666666666674</v>
      </c>
      <c r="G39" s="20"/>
      <c r="H39" s="20"/>
    </row>
    <row r="40" spans="1:33" x14ac:dyDescent="0.25">
      <c r="B40" s="1" t="s">
        <v>72</v>
      </c>
      <c r="E40" s="23" t="str">
        <f>VLOOKUP(E39,E31:I36,5,FALSE)</f>
        <v xml:space="preserve">A </v>
      </c>
      <c r="G40" s="20"/>
      <c r="H40" s="20"/>
    </row>
    <row r="41" spans="1:33" x14ac:dyDescent="0.25">
      <c r="B41" s="1" t="s">
        <v>11</v>
      </c>
      <c r="E41" s="5">
        <f>IF(E39&gt;0.8,0.75,IF(AND(E39&lt;=0.8,E39&gt;0.6),0.5,IF(AND(E39&lt;=0.6,E39&gt;0.4),0.25,0)))</f>
        <v>0.5</v>
      </c>
      <c r="G41" s="24"/>
      <c r="H41" s="20"/>
    </row>
    <row r="42" spans="1:33" x14ac:dyDescent="0.25">
      <c r="B42" s="1" t="s">
        <v>85</v>
      </c>
      <c r="E42" s="26">
        <f>VLOOKUP(E39,E31:I36,4,FALSE)</f>
        <v>9000</v>
      </c>
      <c r="G42" s="20"/>
      <c r="H42" s="20"/>
    </row>
    <row r="43" spans="1:33" x14ac:dyDescent="0.25">
      <c r="B43" s="1" t="s">
        <v>86</v>
      </c>
      <c r="E43" s="26">
        <f>VLOOKUP(E39,E31:I36,3,FALSE)</f>
        <v>3000</v>
      </c>
      <c r="G43" s="25"/>
      <c r="H43" s="20"/>
    </row>
    <row r="44" spans="1:33" x14ac:dyDescent="0.25">
      <c r="B44" s="1"/>
      <c r="E44" s="41"/>
      <c r="G44" s="25"/>
      <c r="H44" s="20"/>
    </row>
    <row r="45" spans="1:33" x14ac:dyDescent="0.25">
      <c r="B45" s="1"/>
      <c r="E45" s="41"/>
      <c r="G45" s="25"/>
      <c r="H45" s="20"/>
    </row>
    <row r="46" spans="1:33" ht="18.75" x14ac:dyDescent="0.3">
      <c r="B46" s="55" t="s">
        <v>12</v>
      </c>
      <c r="G46" s="46">
        <v>2020</v>
      </c>
      <c r="H46" s="46">
        <v>2020</v>
      </c>
      <c r="I46" s="46">
        <v>2020</v>
      </c>
      <c r="J46" s="46">
        <v>2020</v>
      </c>
      <c r="K46" s="46">
        <v>2020</v>
      </c>
      <c r="M46" s="62">
        <v>2020</v>
      </c>
      <c r="N46" s="62">
        <v>2020</v>
      </c>
      <c r="O46" s="62">
        <v>2020</v>
      </c>
      <c r="P46" s="62">
        <v>2020</v>
      </c>
      <c r="Q46" s="62">
        <v>2020</v>
      </c>
      <c r="R46" s="62">
        <v>2020</v>
      </c>
      <c r="S46" s="62">
        <v>2020</v>
      </c>
      <c r="U46" s="62">
        <v>2019</v>
      </c>
      <c r="V46" s="62">
        <v>2019</v>
      </c>
      <c r="W46" s="62">
        <v>2019</v>
      </c>
      <c r="X46" s="62">
        <v>2019</v>
      </c>
      <c r="Y46" s="62">
        <v>2019</v>
      </c>
      <c r="Z46" s="62">
        <v>2019</v>
      </c>
      <c r="AA46" s="62">
        <v>2019</v>
      </c>
      <c r="AC46" s="46">
        <v>2019</v>
      </c>
      <c r="AD46" s="46">
        <v>2019</v>
      </c>
      <c r="AE46" s="46">
        <v>2019</v>
      </c>
      <c r="AF46" s="46">
        <v>2019</v>
      </c>
      <c r="AG46" s="46">
        <v>2019</v>
      </c>
    </row>
    <row r="47" spans="1:33" x14ac:dyDescent="0.25">
      <c r="G47" s="23" t="s">
        <v>96</v>
      </c>
      <c r="H47" s="23" t="s">
        <v>96</v>
      </c>
      <c r="I47" s="23" t="s">
        <v>96</v>
      </c>
      <c r="J47" s="23" t="s">
        <v>96</v>
      </c>
      <c r="K47" s="23" t="s">
        <v>96</v>
      </c>
      <c r="M47" s="66" t="s">
        <v>99</v>
      </c>
      <c r="N47" s="66" t="s">
        <v>99</v>
      </c>
      <c r="O47" s="66" t="s">
        <v>99</v>
      </c>
      <c r="P47" s="66" t="s">
        <v>99</v>
      </c>
      <c r="Q47" s="66" t="s">
        <v>99</v>
      </c>
      <c r="R47" s="66" t="s">
        <v>99</v>
      </c>
      <c r="S47" s="66" t="s">
        <v>99</v>
      </c>
      <c r="U47" s="66" t="s">
        <v>99</v>
      </c>
      <c r="V47" s="66" t="s">
        <v>99</v>
      </c>
      <c r="W47" s="66" t="s">
        <v>99</v>
      </c>
      <c r="X47" s="66" t="s">
        <v>99</v>
      </c>
      <c r="Y47" s="66" t="s">
        <v>99</v>
      </c>
      <c r="Z47" s="66" t="s">
        <v>99</v>
      </c>
      <c r="AA47" s="66" t="s">
        <v>99</v>
      </c>
      <c r="AC47" s="23" t="s">
        <v>96</v>
      </c>
      <c r="AD47" s="23" t="s">
        <v>96</v>
      </c>
      <c r="AE47" s="23" t="s">
        <v>96</v>
      </c>
      <c r="AF47" s="23" t="s">
        <v>96</v>
      </c>
      <c r="AG47" s="23" t="s">
        <v>96</v>
      </c>
    </row>
    <row r="48" spans="1:33" x14ac:dyDescent="0.25">
      <c r="G48" s="23" t="s">
        <v>66</v>
      </c>
      <c r="H48" s="23" t="s">
        <v>67</v>
      </c>
      <c r="I48" s="23" t="s">
        <v>63</v>
      </c>
      <c r="J48" s="23" t="s">
        <v>64</v>
      </c>
      <c r="K48" s="23" t="s">
        <v>65</v>
      </c>
      <c r="M48" s="39" t="s">
        <v>66</v>
      </c>
      <c r="N48" s="39" t="s">
        <v>75</v>
      </c>
      <c r="O48" s="39" t="s">
        <v>75</v>
      </c>
      <c r="P48" s="39" t="s">
        <v>75</v>
      </c>
      <c r="Q48" s="39" t="s">
        <v>75</v>
      </c>
      <c r="R48" s="39" t="s">
        <v>75</v>
      </c>
      <c r="S48" s="39" t="s">
        <v>75</v>
      </c>
      <c r="U48" s="39" t="s">
        <v>66</v>
      </c>
      <c r="V48" s="39" t="s">
        <v>75</v>
      </c>
      <c r="W48" s="39" t="s">
        <v>75</v>
      </c>
      <c r="X48" s="39" t="s">
        <v>75</v>
      </c>
      <c r="Y48" s="39" t="s">
        <v>75</v>
      </c>
      <c r="Z48" s="39" t="s">
        <v>75</v>
      </c>
      <c r="AA48" s="39" t="s">
        <v>75</v>
      </c>
      <c r="AC48" s="23" t="s">
        <v>66</v>
      </c>
      <c r="AD48" s="23" t="s">
        <v>67</v>
      </c>
      <c r="AE48" s="23" t="s">
        <v>63</v>
      </c>
      <c r="AF48" s="23" t="s">
        <v>64</v>
      </c>
      <c r="AG48" s="23" t="s">
        <v>65</v>
      </c>
    </row>
    <row r="49" spans="1:35" x14ac:dyDescent="0.25">
      <c r="B49" s="4"/>
      <c r="M49" s="15" t="s">
        <v>60</v>
      </c>
      <c r="N49" s="15" t="s">
        <v>61</v>
      </c>
      <c r="O49" s="15" t="s">
        <v>61</v>
      </c>
      <c r="P49" s="15" t="s">
        <v>61</v>
      </c>
      <c r="Q49" s="15" t="s">
        <v>61</v>
      </c>
      <c r="R49" s="15" t="s">
        <v>61</v>
      </c>
      <c r="S49" s="15" t="s">
        <v>61</v>
      </c>
      <c r="U49" s="15" t="s">
        <v>60</v>
      </c>
      <c r="V49" s="15" t="s">
        <v>61</v>
      </c>
      <c r="W49" s="15" t="s">
        <v>61</v>
      </c>
      <c r="X49" s="15" t="s">
        <v>61</v>
      </c>
      <c r="Y49" s="15" t="s">
        <v>61</v>
      </c>
      <c r="Z49" s="15" t="s">
        <v>61</v>
      </c>
      <c r="AA49" s="15" t="s">
        <v>61</v>
      </c>
    </row>
    <row r="50" spans="1:35" ht="32.25" customHeight="1" x14ac:dyDescent="0.25">
      <c r="B50" s="2"/>
      <c r="G50" s="11" t="s">
        <v>39</v>
      </c>
      <c r="H50" s="11" t="s">
        <v>39</v>
      </c>
      <c r="I50" s="11" t="s">
        <v>39</v>
      </c>
      <c r="J50" s="11" t="s">
        <v>39</v>
      </c>
      <c r="K50" s="11" t="s">
        <v>39</v>
      </c>
      <c r="M50" s="11" t="s">
        <v>39</v>
      </c>
      <c r="N50" s="11" t="s">
        <v>39</v>
      </c>
      <c r="O50" s="11" t="s">
        <v>39</v>
      </c>
      <c r="P50" s="11" t="s">
        <v>39</v>
      </c>
      <c r="Q50" s="11" t="s">
        <v>39</v>
      </c>
      <c r="R50" s="11" t="s">
        <v>39</v>
      </c>
      <c r="S50" s="11" t="s">
        <v>39</v>
      </c>
      <c r="U50" s="11" t="s">
        <v>62</v>
      </c>
      <c r="V50" s="11" t="s">
        <v>62</v>
      </c>
      <c r="W50" s="11" t="s">
        <v>62</v>
      </c>
      <c r="X50" s="11" t="s">
        <v>62</v>
      </c>
      <c r="Y50" s="11" t="s">
        <v>62</v>
      </c>
      <c r="Z50" s="11" t="s">
        <v>62</v>
      </c>
      <c r="AA50" s="11" t="s">
        <v>62</v>
      </c>
      <c r="AC50" s="11" t="s">
        <v>62</v>
      </c>
      <c r="AD50" s="11" t="s">
        <v>62</v>
      </c>
      <c r="AE50" s="11" t="s">
        <v>62</v>
      </c>
      <c r="AF50" s="11" t="s">
        <v>62</v>
      </c>
      <c r="AG50" s="11" t="s">
        <v>62</v>
      </c>
      <c r="AH50" s="53"/>
      <c r="AI50" s="53"/>
    </row>
    <row r="51" spans="1:35" x14ac:dyDescent="0.25">
      <c r="B51" s="1" t="s">
        <v>95</v>
      </c>
      <c r="G51" s="44" t="s">
        <v>91</v>
      </c>
      <c r="H51" s="45" t="s">
        <v>76</v>
      </c>
      <c r="I51" s="44" t="s">
        <v>92</v>
      </c>
      <c r="J51" s="44" t="s">
        <v>93</v>
      </c>
      <c r="K51" s="44" t="s">
        <v>94</v>
      </c>
      <c r="M51" s="32" t="s">
        <v>76</v>
      </c>
      <c r="N51" s="33" t="s">
        <v>55</v>
      </c>
      <c r="O51" s="34" t="s">
        <v>54</v>
      </c>
      <c r="P51" s="35" t="s">
        <v>56</v>
      </c>
      <c r="Q51" s="36" t="s">
        <v>57</v>
      </c>
      <c r="R51" s="37" t="s">
        <v>58</v>
      </c>
      <c r="S51" s="38" t="s">
        <v>59</v>
      </c>
      <c r="U51" s="32" t="s">
        <v>83</v>
      </c>
      <c r="V51" s="33" t="s">
        <v>77</v>
      </c>
      <c r="W51" s="34" t="s">
        <v>78</v>
      </c>
      <c r="X51" s="35" t="s">
        <v>79</v>
      </c>
      <c r="Y51" s="36" t="s">
        <v>80</v>
      </c>
      <c r="Z51" s="37" t="s">
        <v>81</v>
      </c>
      <c r="AA51" s="38" t="s">
        <v>82</v>
      </c>
      <c r="AC51" s="44" t="s">
        <v>91</v>
      </c>
      <c r="AD51" s="45" t="s">
        <v>76</v>
      </c>
      <c r="AE51" s="44" t="s">
        <v>92</v>
      </c>
      <c r="AF51" s="44" t="s">
        <v>93</v>
      </c>
      <c r="AG51" s="44" t="s">
        <v>94</v>
      </c>
    </row>
    <row r="52" spans="1:35" ht="47.25" customHeight="1" x14ac:dyDescent="0.25">
      <c r="A52" s="74" t="s">
        <v>16</v>
      </c>
      <c r="B52" s="58" t="s">
        <v>13</v>
      </c>
      <c r="C52" s="58"/>
      <c r="D52" s="58"/>
      <c r="E52" s="58"/>
      <c r="G52" s="26">
        <f t="shared" ref="G52:G61" si="13">M52</f>
        <v>4000</v>
      </c>
      <c r="H52" s="26">
        <f>SUM(N52:P52)</f>
        <v>3999</v>
      </c>
      <c r="I52" s="26">
        <f>SUM(O52:Q52)</f>
        <v>3999</v>
      </c>
      <c r="J52" s="26">
        <f>SUM(P52:R52)</f>
        <v>3999</v>
      </c>
      <c r="K52" s="26">
        <f>SUM(Q52:S52)</f>
        <v>3999</v>
      </c>
      <c r="L52" s="63" t="s">
        <v>101</v>
      </c>
      <c r="M52" s="77">
        <v>4000</v>
      </c>
      <c r="N52" s="78">
        <v>1333</v>
      </c>
      <c r="O52" s="79">
        <v>1333</v>
      </c>
      <c r="P52" s="80">
        <v>1333</v>
      </c>
      <c r="Q52" s="81">
        <v>1333</v>
      </c>
      <c r="R52" s="82">
        <v>1333</v>
      </c>
      <c r="S52" s="83">
        <v>1333</v>
      </c>
      <c r="T52" s="63" t="s">
        <v>101</v>
      </c>
      <c r="U52" s="77">
        <v>4000</v>
      </c>
      <c r="V52" s="78">
        <v>1333</v>
      </c>
      <c r="W52" s="79">
        <v>1333</v>
      </c>
      <c r="X52" s="80">
        <v>1333</v>
      </c>
      <c r="Y52" s="81">
        <v>1333</v>
      </c>
      <c r="Z52" s="82">
        <v>1333</v>
      </c>
      <c r="AA52" s="83">
        <v>1333</v>
      </c>
      <c r="AC52" s="26">
        <f>U52</f>
        <v>4000</v>
      </c>
      <c r="AD52" s="26">
        <f>SUM(V52:X52)</f>
        <v>3999</v>
      </c>
      <c r="AE52" s="26">
        <f>SUM(W52:Y52)</f>
        <v>3999</v>
      </c>
      <c r="AF52" s="26">
        <f>SUM(X52:Z52)</f>
        <v>3999</v>
      </c>
      <c r="AG52" s="26">
        <f>SUM(Y52:AA52)</f>
        <v>3999</v>
      </c>
    </row>
    <row r="53" spans="1:35" x14ac:dyDescent="0.25">
      <c r="A53" s="74" t="s">
        <v>17</v>
      </c>
      <c r="B53" s="58" t="s">
        <v>14</v>
      </c>
      <c r="C53" s="58"/>
      <c r="D53" s="58"/>
      <c r="E53" s="58"/>
      <c r="G53" s="26">
        <f t="shared" si="13"/>
        <v>3000</v>
      </c>
      <c r="H53" s="26">
        <f t="shared" ref="H53:H62" si="14">SUM(N53:P53)</f>
        <v>3000</v>
      </c>
      <c r="I53" s="26">
        <f t="shared" ref="I53:I62" si="15">SUM(O53:Q53)</f>
        <v>3000</v>
      </c>
      <c r="J53" s="26">
        <f t="shared" ref="J53:J62" si="16">SUM(P53:R53)</f>
        <v>3000</v>
      </c>
      <c r="K53" s="26">
        <f t="shared" ref="K53:K62" si="17">SUM(Q53:S53)</f>
        <v>3000</v>
      </c>
      <c r="L53" s="63" t="s">
        <v>101</v>
      </c>
      <c r="M53" s="77">
        <v>3000</v>
      </c>
      <c r="N53" s="78">
        <v>1000</v>
      </c>
      <c r="O53" s="79">
        <v>1000</v>
      </c>
      <c r="P53" s="80">
        <v>1000</v>
      </c>
      <c r="Q53" s="81">
        <v>1000</v>
      </c>
      <c r="R53" s="82">
        <v>1000</v>
      </c>
      <c r="S53" s="83">
        <v>1000</v>
      </c>
      <c r="T53" s="63" t="s">
        <v>101</v>
      </c>
      <c r="U53" s="77">
        <v>3000</v>
      </c>
      <c r="V53" s="78">
        <v>1000</v>
      </c>
      <c r="W53" s="79">
        <v>1000</v>
      </c>
      <c r="X53" s="80">
        <v>1000</v>
      </c>
      <c r="Y53" s="81">
        <v>1000</v>
      </c>
      <c r="Z53" s="82">
        <v>1000</v>
      </c>
      <c r="AA53" s="83">
        <v>1000</v>
      </c>
      <c r="AC53" s="26">
        <f t="shared" ref="AC53:AC62" si="18">U53</f>
        <v>3000</v>
      </c>
      <c r="AD53" s="26">
        <f t="shared" ref="AD53:AD62" si="19">SUM(V53:X53)</f>
        <v>3000</v>
      </c>
      <c r="AE53" s="26">
        <f t="shared" ref="AE53:AE62" si="20">SUM(W53:Y53)</f>
        <v>3000</v>
      </c>
      <c r="AF53" s="26">
        <f t="shared" ref="AF53:AF62" si="21">SUM(X53:Z53)</f>
        <v>3000</v>
      </c>
      <c r="AG53" s="26">
        <f t="shared" ref="AG53:AG62" si="22">SUM(Y53:AA53)</f>
        <v>3000</v>
      </c>
    </row>
    <row r="54" spans="1:35" ht="48.75" customHeight="1" x14ac:dyDescent="0.25">
      <c r="A54" s="74" t="s">
        <v>18</v>
      </c>
      <c r="B54" s="58" t="s">
        <v>15</v>
      </c>
      <c r="C54" s="58"/>
      <c r="D54" s="58"/>
      <c r="E54" s="58"/>
      <c r="G54" s="26">
        <f t="shared" si="13"/>
        <v>0</v>
      </c>
      <c r="H54" s="26">
        <f t="shared" si="14"/>
        <v>0</v>
      </c>
      <c r="I54" s="26">
        <f t="shared" si="15"/>
        <v>0</v>
      </c>
      <c r="J54" s="26">
        <f t="shared" si="16"/>
        <v>0</v>
      </c>
      <c r="K54" s="26">
        <f t="shared" si="17"/>
        <v>0</v>
      </c>
      <c r="L54" s="63" t="s">
        <v>101</v>
      </c>
      <c r="M54" s="77">
        <v>0</v>
      </c>
      <c r="N54" s="78">
        <v>0</v>
      </c>
      <c r="O54" s="79">
        <v>0</v>
      </c>
      <c r="P54" s="80">
        <v>0</v>
      </c>
      <c r="Q54" s="81">
        <v>0</v>
      </c>
      <c r="R54" s="82">
        <v>0</v>
      </c>
      <c r="S54" s="83">
        <v>0</v>
      </c>
      <c r="T54" s="63" t="s">
        <v>101</v>
      </c>
      <c r="U54" s="77">
        <v>0</v>
      </c>
      <c r="V54" s="78">
        <v>0</v>
      </c>
      <c r="W54" s="79">
        <v>0</v>
      </c>
      <c r="X54" s="80">
        <v>0</v>
      </c>
      <c r="Y54" s="81">
        <v>0</v>
      </c>
      <c r="Z54" s="82">
        <v>0</v>
      </c>
      <c r="AA54" s="83">
        <v>0</v>
      </c>
      <c r="AC54" s="26">
        <f t="shared" si="18"/>
        <v>0</v>
      </c>
      <c r="AD54" s="26">
        <f t="shared" si="19"/>
        <v>0</v>
      </c>
      <c r="AE54" s="26">
        <f t="shared" si="20"/>
        <v>0</v>
      </c>
      <c r="AF54" s="26">
        <f t="shared" si="21"/>
        <v>0</v>
      </c>
      <c r="AG54" s="26">
        <f t="shared" si="22"/>
        <v>0</v>
      </c>
    </row>
    <row r="55" spans="1:35" x14ac:dyDescent="0.25">
      <c r="A55" s="74" t="s">
        <v>19</v>
      </c>
      <c r="B55" s="58" t="s">
        <v>21</v>
      </c>
      <c r="C55" s="58"/>
      <c r="D55" s="58"/>
      <c r="E55" s="58"/>
      <c r="G55" s="26">
        <f t="shared" si="13"/>
        <v>0</v>
      </c>
      <c r="H55" s="26">
        <f t="shared" si="14"/>
        <v>0</v>
      </c>
      <c r="I55" s="26">
        <f t="shared" si="15"/>
        <v>0</v>
      </c>
      <c r="J55" s="26">
        <f t="shared" si="16"/>
        <v>0</v>
      </c>
      <c r="K55" s="26">
        <f t="shared" si="17"/>
        <v>0</v>
      </c>
      <c r="L55" s="63" t="s">
        <v>101</v>
      </c>
      <c r="M55" s="77">
        <v>0</v>
      </c>
      <c r="N55" s="78">
        <v>0</v>
      </c>
      <c r="O55" s="79">
        <v>0</v>
      </c>
      <c r="P55" s="80">
        <v>0</v>
      </c>
      <c r="Q55" s="81">
        <v>0</v>
      </c>
      <c r="R55" s="82">
        <v>0</v>
      </c>
      <c r="S55" s="83">
        <v>0</v>
      </c>
      <c r="T55" s="63" t="s">
        <v>101</v>
      </c>
      <c r="U55" s="77">
        <v>0</v>
      </c>
      <c r="V55" s="78">
        <v>0</v>
      </c>
      <c r="W55" s="79">
        <v>0</v>
      </c>
      <c r="X55" s="80">
        <v>0</v>
      </c>
      <c r="Y55" s="81">
        <v>0</v>
      </c>
      <c r="Z55" s="82">
        <v>0</v>
      </c>
      <c r="AA55" s="83">
        <v>0</v>
      </c>
      <c r="AC55" s="26">
        <f t="shared" si="18"/>
        <v>0</v>
      </c>
      <c r="AD55" s="26">
        <f t="shared" si="19"/>
        <v>0</v>
      </c>
      <c r="AE55" s="26">
        <f t="shared" si="20"/>
        <v>0</v>
      </c>
      <c r="AF55" s="26">
        <f t="shared" si="21"/>
        <v>0</v>
      </c>
      <c r="AG55" s="26">
        <f t="shared" si="22"/>
        <v>0</v>
      </c>
    </row>
    <row r="56" spans="1:35" ht="75.75" customHeight="1" x14ac:dyDescent="0.25">
      <c r="A56" s="74" t="s">
        <v>20</v>
      </c>
      <c r="B56" s="58" t="s">
        <v>22</v>
      </c>
      <c r="C56" s="58"/>
      <c r="D56" s="58"/>
      <c r="E56" s="58"/>
      <c r="G56" s="26">
        <f t="shared" si="13"/>
        <v>0</v>
      </c>
      <c r="H56" s="26">
        <f t="shared" si="14"/>
        <v>0</v>
      </c>
      <c r="I56" s="26">
        <f t="shared" si="15"/>
        <v>0</v>
      </c>
      <c r="J56" s="26">
        <f t="shared" si="16"/>
        <v>0</v>
      </c>
      <c r="K56" s="26">
        <f t="shared" si="17"/>
        <v>0</v>
      </c>
      <c r="L56" s="63" t="s">
        <v>101</v>
      </c>
      <c r="M56" s="77">
        <v>0</v>
      </c>
      <c r="N56" s="78">
        <v>0</v>
      </c>
      <c r="O56" s="79">
        <v>0</v>
      </c>
      <c r="P56" s="80">
        <v>0</v>
      </c>
      <c r="Q56" s="81">
        <v>0</v>
      </c>
      <c r="R56" s="82">
        <v>0</v>
      </c>
      <c r="S56" s="83">
        <v>0</v>
      </c>
      <c r="T56" s="63" t="s">
        <v>101</v>
      </c>
      <c r="U56" s="77">
        <v>0</v>
      </c>
      <c r="V56" s="78">
        <v>0</v>
      </c>
      <c r="W56" s="79">
        <v>0</v>
      </c>
      <c r="X56" s="80">
        <v>0</v>
      </c>
      <c r="Y56" s="81">
        <v>0</v>
      </c>
      <c r="Z56" s="82">
        <v>0</v>
      </c>
      <c r="AA56" s="83">
        <v>0</v>
      </c>
      <c r="AC56" s="26">
        <f t="shared" si="18"/>
        <v>0</v>
      </c>
      <c r="AD56" s="26">
        <f t="shared" si="19"/>
        <v>0</v>
      </c>
      <c r="AE56" s="26">
        <f t="shared" si="20"/>
        <v>0</v>
      </c>
      <c r="AF56" s="26">
        <f t="shared" si="21"/>
        <v>0</v>
      </c>
      <c r="AG56" s="26">
        <f t="shared" si="22"/>
        <v>0</v>
      </c>
    </row>
    <row r="57" spans="1:35" x14ac:dyDescent="0.25">
      <c r="A57" s="74" t="s">
        <v>23</v>
      </c>
      <c r="B57" s="58" t="s">
        <v>24</v>
      </c>
      <c r="C57" s="58"/>
      <c r="D57" s="58"/>
      <c r="E57" s="58"/>
      <c r="G57" s="26">
        <f t="shared" si="13"/>
        <v>0</v>
      </c>
      <c r="H57" s="26">
        <f t="shared" si="14"/>
        <v>0</v>
      </c>
      <c r="I57" s="26">
        <f t="shared" si="15"/>
        <v>0</v>
      </c>
      <c r="J57" s="26">
        <f t="shared" si="16"/>
        <v>0</v>
      </c>
      <c r="K57" s="26">
        <f t="shared" si="17"/>
        <v>0</v>
      </c>
      <c r="L57" s="63" t="s">
        <v>101</v>
      </c>
      <c r="M57" s="77">
        <v>0</v>
      </c>
      <c r="N57" s="78">
        <v>0</v>
      </c>
      <c r="O57" s="79">
        <v>0</v>
      </c>
      <c r="P57" s="80">
        <v>0</v>
      </c>
      <c r="Q57" s="81">
        <v>0</v>
      </c>
      <c r="R57" s="82">
        <v>0</v>
      </c>
      <c r="S57" s="83">
        <v>0</v>
      </c>
      <c r="T57" s="63" t="s">
        <v>101</v>
      </c>
      <c r="U57" s="77">
        <v>0</v>
      </c>
      <c r="V57" s="78">
        <v>0</v>
      </c>
      <c r="W57" s="79">
        <v>0</v>
      </c>
      <c r="X57" s="80">
        <v>0</v>
      </c>
      <c r="Y57" s="81">
        <v>0</v>
      </c>
      <c r="Z57" s="82">
        <v>0</v>
      </c>
      <c r="AA57" s="83">
        <v>0</v>
      </c>
      <c r="AC57" s="26">
        <f t="shared" si="18"/>
        <v>0</v>
      </c>
      <c r="AD57" s="26">
        <f t="shared" si="19"/>
        <v>0</v>
      </c>
      <c r="AE57" s="26">
        <f t="shared" si="20"/>
        <v>0</v>
      </c>
      <c r="AF57" s="26">
        <f t="shared" si="21"/>
        <v>0</v>
      </c>
      <c r="AG57" s="26">
        <f t="shared" si="22"/>
        <v>0</v>
      </c>
    </row>
    <row r="58" spans="1:35" ht="77.25" customHeight="1" x14ac:dyDescent="0.25">
      <c r="A58" s="74" t="s">
        <v>25</v>
      </c>
      <c r="B58" s="58" t="s">
        <v>38</v>
      </c>
      <c r="C58" s="58"/>
      <c r="D58" s="58"/>
      <c r="E58" s="58"/>
      <c r="G58" s="26">
        <f t="shared" si="13"/>
        <v>0</v>
      </c>
      <c r="H58" s="26">
        <f t="shared" si="14"/>
        <v>0</v>
      </c>
      <c r="I58" s="26">
        <f t="shared" si="15"/>
        <v>0</v>
      </c>
      <c r="J58" s="26">
        <f t="shared" si="16"/>
        <v>0</v>
      </c>
      <c r="K58" s="26">
        <f t="shared" si="17"/>
        <v>0</v>
      </c>
      <c r="L58" s="63" t="s">
        <v>101</v>
      </c>
      <c r="M58" s="77">
        <v>0</v>
      </c>
      <c r="N58" s="78">
        <v>0</v>
      </c>
      <c r="O58" s="79">
        <v>0</v>
      </c>
      <c r="P58" s="80">
        <v>0</v>
      </c>
      <c r="Q58" s="81">
        <v>0</v>
      </c>
      <c r="R58" s="82">
        <v>0</v>
      </c>
      <c r="S58" s="83">
        <v>0</v>
      </c>
      <c r="T58" s="63" t="s">
        <v>101</v>
      </c>
      <c r="U58" s="77">
        <v>0</v>
      </c>
      <c r="V58" s="78">
        <v>0</v>
      </c>
      <c r="W58" s="79">
        <v>0</v>
      </c>
      <c r="X58" s="80">
        <v>0</v>
      </c>
      <c r="Y58" s="81">
        <v>0</v>
      </c>
      <c r="Z58" s="82">
        <v>0</v>
      </c>
      <c r="AA58" s="83">
        <v>0</v>
      </c>
      <c r="AC58" s="26">
        <f t="shared" si="18"/>
        <v>0</v>
      </c>
      <c r="AD58" s="26">
        <f t="shared" si="19"/>
        <v>0</v>
      </c>
      <c r="AE58" s="26">
        <f t="shared" si="20"/>
        <v>0</v>
      </c>
      <c r="AF58" s="26">
        <f t="shared" si="21"/>
        <v>0</v>
      </c>
      <c r="AG58" s="26">
        <f t="shared" si="22"/>
        <v>0</v>
      </c>
    </row>
    <row r="59" spans="1:35" ht="168" customHeight="1" x14ac:dyDescent="0.25">
      <c r="A59" s="74" t="s">
        <v>26</v>
      </c>
      <c r="B59" s="58" t="s">
        <v>31</v>
      </c>
      <c r="C59" s="58"/>
      <c r="D59" s="58"/>
      <c r="E59" s="58"/>
      <c r="G59" s="26">
        <f t="shared" si="13"/>
        <v>0</v>
      </c>
      <c r="H59" s="26">
        <f t="shared" si="14"/>
        <v>0</v>
      </c>
      <c r="I59" s="26">
        <f t="shared" si="15"/>
        <v>0</v>
      </c>
      <c r="J59" s="26">
        <f t="shared" si="16"/>
        <v>0</v>
      </c>
      <c r="K59" s="26">
        <f t="shared" si="17"/>
        <v>0</v>
      </c>
      <c r="L59" s="63" t="s">
        <v>101</v>
      </c>
      <c r="M59" s="77">
        <v>0</v>
      </c>
      <c r="N59" s="78">
        <v>0</v>
      </c>
      <c r="O59" s="79">
        <v>0</v>
      </c>
      <c r="P59" s="80">
        <v>0</v>
      </c>
      <c r="Q59" s="81">
        <v>0</v>
      </c>
      <c r="R59" s="82">
        <v>0</v>
      </c>
      <c r="S59" s="83">
        <v>0</v>
      </c>
      <c r="T59" s="63" t="s">
        <v>101</v>
      </c>
      <c r="U59" s="77">
        <v>0</v>
      </c>
      <c r="V59" s="78">
        <v>0</v>
      </c>
      <c r="W59" s="79">
        <v>0</v>
      </c>
      <c r="X59" s="80">
        <v>0</v>
      </c>
      <c r="Y59" s="81">
        <v>0</v>
      </c>
      <c r="Z59" s="82">
        <v>0</v>
      </c>
      <c r="AA59" s="83">
        <v>0</v>
      </c>
      <c r="AC59" s="26">
        <f t="shared" si="18"/>
        <v>0</v>
      </c>
      <c r="AD59" s="26">
        <f t="shared" si="19"/>
        <v>0</v>
      </c>
      <c r="AE59" s="26">
        <f t="shared" si="20"/>
        <v>0</v>
      </c>
      <c r="AF59" s="26">
        <f t="shared" si="21"/>
        <v>0</v>
      </c>
      <c r="AG59" s="26">
        <f t="shared" si="22"/>
        <v>0</v>
      </c>
    </row>
    <row r="60" spans="1:35" ht="47.25" customHeight="1" x14ac:dyDescent="0.25">
      <c r="A60" s="74" t="s">
        <v>27</v>
      </c>
      <c r="B60" s="58" t="s">
        <v>30</v>
      </c>
      <c r="C60" s="58"/>
      <c r="D60" s="58"/>
      <c r="E60" s="58"/>
      <c r="G60" s="26">
        <f t="shared" si="13"/>
        <v>0</v>
      </c>
      <c r="H60" s="26">
        <f t="shared" si="14"/>
        <v>0</v>
      </c>
      <c r="I60" s="26">
        <f t="shared" si="15"/>
        <v>0</v>
      </c>
      <c r="J60" s="26">
        <f t="shared" si="16"/>
        <v>0</v>
      </c>
      <c r="K60" s="26">
        <f t="shared" si="17"/>
        <v>0</v>
      </c>
      <c r="L60" s="63" t="s">
        <v>101</v>
      </c>
      <c r="M60" s="77">
        <v>0</v>
      </c>
      <c r="N60" s="78">
        <v>0</v>
      </c>
      <c r="O60" s="79">
        <v>0</v>
      </c>
      <c r="P60" s="80">
        <v>0</v>
      </c>
      <c r="Q60" s="81">
        <v>0</v>
      </c>
      <c r="R60" s="82">
        <v>0</v>
      </c>
      <c r="S60" s="83">
        <v>0</v>
      </c>
      <c r="T60" s="63" t="s">
        <v>101</v>
      </c>
      <c r="U60" s="77">
        <v>0</v>
      </c>
      <c r="V60" s="78">
        <v>0</v>
      </c>
      <c r="W60" s="79">
        <v>0</v>
      </c>
      <c r="X60" s="80">
        <v>0</v>
      </c>
      <c r="Y60" s="81">
        <v>0</v>
      </c>
      <c r="Z60" s="82">
        <v>0</v>
      </c>
      <c r="AA60" s="83">
        <v>0</v>
      </c>
      <c r="AC60" s="26">
        <f t="shared" si="18"/>
        <v>0</v>
      </c>
      <c r="AD60" s="26">
        <f t="shared" si="19"/>
        <v>0</v>
      </c>
      <c r="AE60" s="26">
        <f t="shared" si="20"/>
        <v>0</v>
      </c>
      <c r="AF60" s="26">
        <f t="shared" si="21"/>
        <v>0</v>
      </c>
      <c r="AG60" s="26">
        <f t="shared" si="22"/>
        <v>0</v>
      </c>
    </row>
    <row r="61" spans="1:35" ht="63" customHeight="1" x14ac:dyDescent="0.25">
      <c r="A61" s="74" t="s">
        <v>28</v>
      </c>
      <c r="B61" s="58" t="s">
        <v>46</v>
      </c>
      <c r="C61" s="58"/>
      <c r="D61" s="58"/>
      <c r="E61" s="58"/>
      <c r="G61" s="26">
        <f t="shared" si="13"/>
        <v>0</v>
      </c>
      <c r="H61" s="26">
        <f t="shared" si="14"/>
        <v>0</v>
      </c>
      <c r="I61" s="26">
        <f t="shared" si="15"/>
        <v>0</v>
      </c>
      <c r="J61" s="26">
        <f t="shared" si="16"/>
        <v>0</v>
      </c>
      <c r="K61" s="26">
        <f t="shared" si="17"/>
        <v>0</v>
      </c>
      <c r="L61" s="63" t="s">
        <v>101</v>
      </c>
      <c r="M61" s="77">
        <v>0</v>
      </c>
      <c r="N61" s="78">
        <v>0</v>
      </c>
      <c r="O61" s="79">
        <v>0</v>
      </c>
      <c r="P61" s="80">
        <v>0</v>
      </c>
      <c r="Q61" s="81">
        <v>0</v>
      </c>
      <c r="R61" s="82">
        <v>0</v>
      </c>
      <c r="S61" s="83">
        <v>0</v>
      </c>
      <c r="T61" s="63" t="s">
        <v>101</v>
      </c>
      <c r="U61" s="77">
        <v>0</v>
      </c>
      <c r="V61" s="78">
        <v>0</v>
      </c>
      <c r="W61" s="79">
        <v>0</v>
      </c>
      <c r="X61" s="80">
        <v>0</v>
      </c>
      <c r="Y61" s="81">
        <v>0</v>
      </c>
      <c r="Z61" s="82">
        <v>0</v>
      </c>
      <c r="AA61" s="83">
        <v>0</v>
      </c>
      <c r="AC61" s="26">
        <f t="shared" si="18"/>
        <v>0</v>
      </c>
      <c r="AD61" s="26">
        <f t="shared" si="19"/>
        <v>0</v>
      </c>
      <c r="AE61" s="26">
        <f t="shared" si="20"/>
        <v>0</v>
      </c>
      <c r="AF61" s="26">
        <f t="shared" si="21"/>
        <v>0</v>
      </c>
      <c r="AG61" s="26">
        <f t="shared" si="22"/>
        <v>0</v>
      </c>
    </row>
    <row r="62" spans="1:35" ht="46.5" customHeight="1" x14ac:dyDescent="0.25">
      <c r="A62" s="74" t="s">
        <v>45</v>
      </c>
      <c r="B62" s="58" t="s">
        <v>29</v>
      </c>
      <c r="C62" s="58"/>
      <c r="D62" s="58"/>
      <c r="E62" s="58"/>
      <c r="G62" s="26">
        <f>M62</f>
        <v>0</v>
      </c>
      <c r="H62" s="26">
        <f t="shared" si="14"/>
        <v>0</v>
      </c>
      <c r="I62" s="26">
        <f t="shared" si="15"/>
        <v>0</v>
      </c>
      <c r="J62" s="26">
        <f t="shared" si="16"/>
        <v>0</v>
      </c>
      <c r="K62" s="26">
        <f t="shared" si="17"/>
        <v>0</v>
      </c>
      <c r="L62" s="63" t="s">
        <v>101</v>
      </c>
      <c r="M62" s="77">
        <v>0</v>
      </c>
      <c r="N62" s="78">
        <v>0</v>
      </c>
      <c r="O62" s="79">
        <v>0</v>
      </c>
      <c r="P62" s="80">
        <v>0</v>
      </c>
      <c r="Q62" s="81">
        <v>0</v>
      </c>
      <c r="R62" s="82">
        <v>0</v>
      </c>
      <c r="S62" s="83">
        <v>0</v>
      </c>
      <c r="T62" s="63" t="s">
        <v>101</v>
      </c>
      <c r="U62" s="77">
        <v>0</v>
      </c>
      <c r="V62" s="78">
        <v>0</v>
      </c>
      <c r="W62" s="79">
        <v>0</v>
      </c>
      <c r="X62" s="80">
        <v>0</v>
      </c>
      <c r="Y62" s="81">
        <v>0</v>
      </c>
      <c r="Z62" s="82">
        <v>0</v>
      </c>
      <c r="AA62" s="83">
        <v>0</v>
      </c>
      <c r="AC62" s="26">
        <f t="shared" si="18"/>
        <v>0</v>
      </c>
      <c r="AD62" s="26">
        <f t="shared" si="19"/>
        <v>0</v>
      </c>
      <c r="AE62" s="26">
        <f t="shared" si="20"/>
        <v>0</v>
      </c>
      <c r="AF62" s="26">
        <f t="shared" si="21"/>
        <v>0</v>
      </c>
      <c r="AG62" s="26">
        <f t="shared" si="22"/>
        <v>0</v>
      </c>
    </row>
    <row r="63" spans="1:35" x14ac:dyDescent="0.25">
      <c r="G63" s="6"/>
      <c r="H63" s="41"/>
      <c r="I63" s="41"/>
      <c r="J63" s="41"/>
      <c r="K63" s="41"/>
      <c r="L63" s="63"/>
      <c r="M63" s="40"/>
      <c r="N63" s="27"/>
      <c r="O63" s="27"/>
      <c r="P63" s="27"/>
      <c r="Q63" s="27"/>
      <c r="R63" s="27"/>
      <c r="S63" s="27"/>
      <c r="U63" s="40"/>
      <c r="V63" s="27"/>
      <c r="W63" s="27"/>
      <c r="X63" s="27"/>
      <c r="Y63" s="27"/>
      <c r="Z63" s="27"/>
      <c r="AA63" s="27"/>
      <c r="AC63" s="6"/>
      <c r="AD63" s="41"/>
      <c r="AE63" s="41"/>
      <c r="AF63" s="41"/>
      <c r="AG63" s="41"/>
    </row>
    <row r="64" spans="1:35" ht="33" customHeight="1" x14ac:dyDescent="0.25">
      <c r="B64" s="58" t="s">
        <v>32</v>
      </c>
      <c r="C64" s="58"/>
      <c r="D64" s="58"/>
      <c r="E64" s="58"/>
      <c r="G64" s="26">
        <f>M64</f>
        <v>3000</v>
      </c>
      <c r="H64" s="26">
        <f t="shared" ref="H64" si="23">SUM(N64:P64)</f>
        <v>3000</v>
      </c>
      <c r="I64" s="26">
        <f t="shared" ref="I64" si="24">SUM(O64:Q64)</f>
        <v>3000</v>
      </c>
      <c r="J64" s="26">
        <f t="shared" ref="J64" si="25">SUM(P64:R64)</f>
        <v>3000</v>
      </c>
      <c r="K64" s="26">
        <f t="shared" ref="K64" si="26">SUM(Q64:S64)</f>
        <v>3000</v>
      </c>
      <c r="L64" s="63" t="s">
        <v>101</v>
      </c>
      <c r="M64" s="84">
        <v>3000</v>
      </c>
      <c r="N64" s="85">
        <v>1000</v>
      </c>
      <c r="O64" s="86">
        <v>1000</v>
      </c>
      <c r="P64" s="87">
        <v>1000</v>
      </c>
      <c r="Q64" s="88">
        <v>1000</v>
      </c>
      <c r="R64" s="89">
        <v>1000</v>
      </c>
      <c r="S64" s="90">
        <v>1000</v>
      </c>
      <c r="T64" s="52"/>
      <c r="U64" s="43"/>
      <c r="V64" s="43"/>
      <c r="W64" s="43"/>
      <c r="X64" s="43"/>
      <c r="Y64" s="43"/>
      <c r="Z64" s="43"/>
      <c r="AA64" s="43"/>
      <c r="AC64" s="41"/>
      <c r="AD64" s="41"/>
      <c r="AE64" s="41"/>
      <c r="AF64" s="41"/>
      <c r="AG64" s="41"/>
    </row>
    <row r="66" spans="2:33" x14ac:dyDescent="0.25">
      <c r="B66" t="s">
        <v>84</v>
      </c>
      <c r="G66" s="49">
        <f>SUM(G52:G62)-G64</f>
        <v>4000</v>
      </c>
      <c r="H66" s="49">
        <f t="shared" ref="H66:K66" si="27">SUM(H52:H62)-H64</f>
        <v>3999</v>
      </c>
      <c r="I66" s="49">
        <f t="shared" si="27"/>
        <v>3999</v>
      </c>
      <c r="J66" s="49">
        <f t="shared" si="27"/>
        <v>3999</v>
      </c>
      <c r="K66" s="49">
        <f t="shared" si="27"/>
        <v>3999</v>
      </c>
      <c r="M66" s="42">
        <f>SUM(M52:M62)-M64</f>
        <v>4000</v>
      </c>
      <c r="N66" s="42">
        <f t="shared" ref="N66:S66" si="28">SUM(N52:N62)-N64</f>
        <v>1333</v>
      </c>
      <c r="O66" s="42">
        <f t="shared" si="28"/>
        <v>1333</v>
      </c>
      <c r="P66" s="42">
        <f t="shared" si="28"/>
        <v>1333</v>
      </c>
      <c r="Q66" s="42">
        <f t="shared" si="28"/>
        <v>1333</v>
      </c>
      <c r="R66" s="42">
        <f t="shared" si="28"/>
        <v>1333</v>
      </c>
      <c r="S66" s="42">
        <f t="shared" si="28"/>
        <v>1333</v>
      </c>
      <c r="U66" s="42">
        <f>SUM(U52:U62)-U64</f>
        <v>7000</v>
      </c>
      <c r="V66" s="42">
        <f t="shared" ref="V66:AA66" si="29">SUM(V52:V62)-V64</f>
        <v>2333</v>
      </c>
      <c r="W66" s="42">
        <f t="shared" si="29"/>
        <v>2333</v>
      </c>
      <c r="X66" s="42">
        <f t="shared" si="29"/>
        <v>2333</v>
      </c>
      <c r="Y66" s="42">
        <f t="shared" si="29"/>
        <v>2333</v>
      </c>
      <c r="Z66" s="42">
        <f t="shared" si="29"/>
        <v>2333</v>
      </c>
      <c r="AA66" s="42">
        <f t="shared" si="29"/>
        <v>2333</v>
      </c>
      <c r="AC66" s="49">
        <f>SUM(AC52:AC62)-AC64</f>
        <v>7000</v>
      </c>
      <c r="AD66" s="49">
        <f t="shared" ref="AD66:AG66" si="30">SUM(AD52:AD62)-AD64</f>
        <v>6999</v>
      </c>
      <c r="AE66" s="49">
        <f t="shared" si="30"/>
        <v>6999</v>
      </c>
      <c r="AF66" s="49">
        <f t="shared" si="30"/>
        <v>6999</v>
      </c>
      <c r="AG66" s="49">
        <f t="shared" si="30"/>
        <v>6999</v>
      </c>
    </row>
    <row r="67" spans="2:33" s="18" customFormat="1" x14ac:dyDescent="0.25">
      <c r="G67" s="19"/>
      <c r="H67" s="47"/>
      <c r="I67" s="47"/>
      <c r="J67" s="47"/>
      <c r="K67" s="47"/>
      <c r="M67" s="41"/>
      <c r="N67" s="41"/>
      <c r="O67" s="41"/>
      <c r="P67" s="41"/>
      <c r="Q67" s="41"/>
      <c r="R67" s="41"/>
      <c r="S67" s="41"/>
      <c r="U67" s="41"/>
      <c r="V67" s="41"/>
      <c r="W67" s="41"/>
      <c r="X67" s="41"/>
      <c r="Y67" s="41"/>
      <c r="Z67" s="41"/>
      <c r="AA67" s="41"/>
    </row>
    <row r="68" spans="2:33" s="18" customFormat="1" x14ac:dyDescent="0.25">
      <c r="G68" s="19"/>
      <c r="H68" s="47"/>
      <c r="I68" s="47"/>
      <c r="J68" s="47"/>
      <c r="K68" s="47"/>
      <c r="M68" s="41"/>
      <c r="N68" s="41"/>
      <c r="O68" s="41"/>
      <c r="P68" s="41"/>
      <c r="Q68" s="41"/>
      <c r="R68" s="41"/>
      <c r="S68" s="41"/>
      <c r="U68" s="41"/>
      <c r="V68" s="41"/>
      <c r="W68" s="41"/>
      <c r="X68" s="41"/>
      <c r="Y68" s="41"/>
      <c r="Z68" s="41"/>
      <c r="AA68" s="41"/>
    </row>
    <row r="69" spans="2:33" ht="18.75" x14ac:dyDescent="0.3">
      <c r="B69" s="55" t="s">
        <v>33</v>
      </c>
      <c r="C69" s="57"/>
    </row>
    <row r="70" spans="2:33" x14ac:dyDescent="0.25">
      <c r="G70" s="23" t="s">
        <v>66</v>
      </c>
      <c r="H70" s="23" t="s">
        <v>67</v>
      </c>
      <c r="I70" s="23" t="s">
        <v>63</v>
      </c>
      <c r="J70" s="23" t="s">
        <v>64</v>
      </c>
      <c r="K70" s="23" t="s">
        <v>65</v>
      </c>
    </row>
    <row r="71" spans="2:33" x14ac:dyDescent="0.25">
      <c r="G71" s="44" t="s">
        <v>91</v>
      </c>
      <c r="H71" s="45" t="s">
        <v>76</v>
      </c>
      <c r="I71" s="44" t="s">
        <v>92</v>
      </c>
      <c r="J71" s="44" t="s">
        <v>93</v>
      </c>
      <c r="K71" s="44" t="s">
        <v>94</v>
      </c>
    </row>
    <row r="72" spans="2:33" x14ac:dyDescent="0.25">
      <c r="B72" s="17" t="s">
        <v>97</v>
      </c>
      <c r="G72" s="48">
        <f>E31</f>
        <v>0.66666666666666674</v>
      </c>
      <c r="H72" s="48">
        <f>E33</f>
        <v>0.61728395061728403</v>
      </c>
      <c r="I72" s="48">
        <f>E34</f>
        <v>0.5</v>
      </c>
      <c r="J72" s="48">
        <f>E35</f>
        <v>0.3595505617977528</v>
      </c>
      <c r="K72" s="48">
        <f>E36</f>
        <v>0.19354838709677424</v>
      </c>
    </row>
    <row r="73" spans="2:33" x14ac:dyDescent="0.25">
      <c r="B73" s="1" t="s">
        <v>11</v>
      </c>
      <c r="G73" s="48">
        <f>IF(G72&gt;0.8,0.75,IF(AND(G72&lt;=0.8,G72&gt;0.6),0.5,IF(AND(G72&lt;=0.6,G72&gt;0.4),0.25,0)))</f>
        <v>0.5</v>
      </c>
      <c r="H73" s="48">
        <f t="shared" ref="H73:K73" si="31">IF(H72&gt;0.8,0.75,IF(AND(H72&lt;=0.8,H72&gt;0.6),0.5,IF(AND(H72&lt;=0.6,H72&gt;0.4),0.25,0)))</f>
        <v>0.5</v>
      </c>
      <c r="I73" s="48">
        <f t="shared" si="31"/>
        <v>0.25</v>
      </c>
      <c r="J73" s="48">
        <f t="shared" si="31"/>
        <v>0</v>
      </c>
      <c r="K73" s="48">
        <f t="shared" si="31"/>
        <v>0</v>
      </c>
    </row>
    <row r="74" spans="2:33" x14ac:dyDescent="0.25">
      <c r="B74" s="1" t="s">
        <v>84</v>
      </c>
      <c r="G74" s="51">
        <f>G66</f>
        <v>4000</v>
      </c>
      <c r="H74" s="51">
        <f t="shared" ref="H74:K74" si="32">H66</f>
        <v>3999</v>
      </c>
      <c r="I74" s="51">
        <f t="shared" si="32"/>
        <v>3999</v>
      </c>
      <c r="J74" s="51">
        <f t="shared" si="32"/>
        <v>3999</v>
      </c>
      <c r="K74" s="51">
        <f t="shared" si="32"/>
        <v>3999</v>
      </c>
    </row>
    <row r="75" spans="2:33" ht="15.75" thickBot="1" x14ac:dyDescent="0.3">
      <c r="B75" s="67" t="s">
        <v>34</v>
      </c>
      <c r="C75" s="68"/>
      <c r="D75" s="68"/>
      <c r="G75" s="50">
        <f>G73*G74</f>
        <v>2000</v>
      </c>
      <c r="H75" s="50">
        <f t="shared" ref="H75:K75" si="33">H73*H74</f>
        <v>1999.5</v>
      </c>
      <c r="I75" s="50">
        <f t="shared" si="33"/>
        <v>999.75</v>
      </c>
      <c r="J75" s="50">
        <f t="shared" si="33"/>
        <v>0</v>
      </c>
      <c r="K75" s="50">
        <f t="shared" si="33"/>
        <v>0</v>
      </c>
    </row>
    <row r="76" spans="2:33" ht="15.75" thickTop="1" x14ac:dyDescent="0.25">
      <c r="B76" s="4" t="s">
        <v>47</v>
      </c>
      <c r="G76" s="47"/>
      <c r="H76" s="47"/>
      <c r="I76" s="47"/>
      <c r="J76" s="47"/>
      <c r="K76" s="47"/>
    </row>
    <row r="78" spans="2:33" x14ac:dyDescent="0.25">
      <c r="B78" s="1" t="s">
        <v>100</v>
      </c>
      <c r="G78" s="49">
        <f>MAX(G75:K75)</f>
        <v>2000</v>
      </c>
    </row>
    <row r="80" spans="2:33" ht="62.25" customHeight="1" x14ac:dyDescent="0.25">
      <c r="B80" s="8" t="s">
        <v>35</v>
      </c>
      <c r="C80" s="58" t="s">
        <v>50</v>
      </c>
      <c r="D80" s="58"/>
      <c r="E80" s="58"/>
      <c r="G80" s="9">
        <f>G$78*0.5</f>
        <v>1000</v>
      </c>
      <c r="H80" s="59" t="s">
        <v>52</v>
      </c>
      <c r="I80" s="60"/>
      <c r="J80" s="60"/>
      <c r="K80" s="60"/>
      <c r="L80" s="60"/>
      <c r="M80" s="60"/>
      <c r="N80" s="60"/>
      <c r="O80" s="60"/>
      <c r="P80" s="60"/>
      <c r="Q80" s="60"/>
      <c r="R80" s="60"/>
      <c r="S80" s="60"/>
    </row>
    <row r="81" spans="2:19" ht="75.75" customHeight="1" x14ac:dyDescent="0.25">
      <c r="B81" s="8" t="s">
        <v>36</v>
      </c>
      <c r="C81" s="58" t="s">
        <v>48</v>
      </c>
      <c r="D81" s="58"/>
      <c r="E81" s="58"/>
      <c r="G81" s="9">
        <f>G$78*0.25</f>
        <v>500</v>
      </c>
    </row>
    <row r="82" spans="2:19" ht="61.5" customHeight="1" x14ac:dyDescent="0.25">
      <c r="B82" s="8" t="s">
        <v>37</v>
      </c>
      <c r="C82" s="58" t="s">
        <v>49</v>
      </c>
      <c r="D82" s="58"/>
      <c r="E82" s="58"/>
      <c r="G82" s="9">
        <f>G$78-G80-G81</f>
        <v>500</v>
      </c>
      <c r="H82" s="59" t="s">
        <v>51</v>
      </c>
      <c r="I82" s="60"/>
      <c r="J82" s="60"/>
      <c r="K82" s="60"/>
      <c r="L82" s="60"/>
      <c r="M82" s="60"/>
      <c r="N82" s="60"/>
      <c r="O82" s="60"/>
      <c r="P82" s="60"/>
      <c r="Q82" s="60"/>
      <c r="R82" s="60"/>
      <c r="S82" s="60"/>
    </row>
  </sheetData>
  <sheetProtection algorithmName="SHA-512" hashValue="+/uQcCI6/8Hn6T5sI6uId3n7+omoQgRxPnNfAg7314Mf40ShElVeUZ6EponSdhBoRgzAlH0cXl1Pj5xf2OhMjQ==" saltValue="3NtDVpHpj5n+W3vxSJIOBw==" spinCount="100000" sheet="1" objects="1" scenarios="1"/>
  <mergeCells count="21">
    <mergeCell ref="B7:E7"/>
    <mergeCell ref="E10:G10"/>
    <mergeCell ref="E11:G11"/>
    <mergeCell ref="C80:E80"/>
    <mergeCell ref="C81:E81"/>
    <mergeCell ref="B58:E58"/>
    <mergeCell ref="B59:E59"/>
    <mergeCell ref="B60:E60"/>
    <mergeCell ref="B62:E62"/>
    <mergeCell ref="B52:E52"/>
    <mergeCell ref="B53:E53"/>
    <mergeCell ref="B54:E54"/>
    <mergeCell ref="B55:E55"/>
    <mergeCell ref="B56:E56"/>
    <mergeCell ref="B57:E57"/>
    <mergeCell ref="B61:E61"/>
    <mergeCell ref="C82:E82"/>
    <mergeCell ref="H82:S82"/>
    <mergeCell ref="B64:E64"/>
    <mergeCell ref="H80:S80"/>
    <mergeCell ref="B29:E29"/>
  </mergeCells>
  <conditionalFormatting sqref="E31:E36">
    <cfRule type="colorScale" priority="5">
      <colorScale>
        <cfvo type="min"/>
        <cfvo type="max"/>
        <color rgb="FFFCFCFF"/>
        <color rgb="FFF8696B"/>
      </colorScale>
    </cfRule>
  </conditionalFormatting>
  <conditionalFormatting sqref="F31:F36">
    <cfRule type="colorScale" priority="4">
      <colorScale>
        <cfvo type="min"/>
        <cfvo type="max"/>
        <color rgb="FFF8696B"/>
        <color rgb="FFFCFCFF"/>
      </colorScale>
    </cfRule>
  </conditionalFormatting>
  <conditionalFormatting sqref="G31:G36">
    <cfRule type="colorScale" priority="3">
      <colorScale>
        <cfvo type="min"/>
        <cfvo type="max"/>
        <color rgb="FFFCFCFF"/>
        <color rgb="FF63BE7B"/>
      </colorScale>
    </cfRule>
  </conditionalFormatting>
  <conditionalFormatting sqref="H31:H36">
    <cfRule type="colorScale" priority="2">
      <colorScale>
        <cfvo type="min"/>
        <cfvo type="max"/>
        <color rgb="FFFCFCFF"/>
        <color rgb="FF63BE7B"/>
      </colorScale>
    </cfRule>
  </conditionalFormatting>
  <conditionalFormatting sqref="G75:K75">
    <cfRule type="colorScale" priority="1">
      <colorScale>
        <cfvo type="min"/>
        <cfvo type="max"/>
        <color rgb="FFFCFCFF"/>
        <color rgb="FF63BE7B"/>
      </colorScale>
    </cfRule>
  </conditionalFormatting>
  <hyperlinks>
    <hyperlink ref="B7" location="Anleitung!A1" display="Ausfüllanleitung und Erklärungen im Blatt &quot;Anleitung&quot;."/>
  </hyperlinks>
  <pageMargins left="0.7" right="0.7" top="0.78740157499999996" bottom="0.78740157499999996" header="0.3" footer="0.3"/>
  <pageSetup paperSize="8" orientation="landscape" horizontalDpi="0" verticalDpi="0" r:id="rId1"/>
  <ignoredErrors>
    <ignoredError sqref="H52:K62 H64:K64"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71"/>
  <sheetViews>
    <sheetView tabSelected="1" zoomScaleNormal="100" workbookViewId="0">
      <selection activeCell="L20" sqref="L20"/>
    </sheetView>
  </sheetViews>
  <sheetFormatPr baseColWidth="10" defaultRowHeight="15" x14ac:dyDescent="0.25"/>
  <cols>
    <col min="1" max="16384" width="11.42578125" style="92"/>
  </cols>
  <sheetData>
    <row r="3" spans="2:9" ht="18.75" x14ac:dyDescent="0.3">
      <c r="B3" s="91" t="s">
        <v>106</v>
      </c>
    </row>
    <row r="4" spans="2:9" x14ac:dyDescent="0.25">
      <c r="B4" s="93" t="s">
        <v>103</v>
      </c>
    </row>
    <row r="5" spans="2:9" x14ac:dyDescent="0.25">
      <c r="B5" s="92" t="s">
        <v>102</v>
      </c>
    </row>
    <row r="6" spans="2:9" x14ac:dyDescent="0.25">
      <c r="B6" s="94" t="s">
        <v>104</v>
      </c>
    </row>
    <row r="9" spans="2:9" ht="120" customHeight="1" x14ac:dyDescent="0.25">
      <c r="B9" s="95" t="s">
        <v>109</v>
      </c>
      <c r="C9" s="95"/>
      <c r="D9" s="95"/>
      <c r="E9" s="95"/>
      <c r="F9" s="95"/>
      <c r="G9" s="95"/>
      <c r="H9" s="95"/>
      <c r="I9" s="95"/>
    </row>
    <row r="23" spans="2:9" x14ac:dyDescent="0.25">
      <c r="B23" s="94" t="s">
        <v>107</v>
      </c>
    </row>
    <row r="25" spans="2:9" ht="126" customHeight="1" x14ac:dyDescent="0.25">
      <c r="B25" s="95" t="s">
        <v>108</v>
      </c>
      <c r="C25" s="95"/>
      <c r="D25" s="95"/>
      <c r="E25" s="95"/>
      <c r="F25" s="95"/>
      <c r="G25" s="95"/>
      <c r="H25" s="95"/>
      <c r="I25" s="95"/>
    </row>
    <row r="46" spans="2:2" x14ac:dyDescent="0.25">
      <c r="B46" s="94" t="s">
        <v>107</v>
      </c>
    </row>
    <row r="71" spans="2:2" x14ac:dyDescent="0.25">
      <c r="B71" s="94" t="s">
        <v>107</v>
      </c>
    </row>
  </sheetData>
  <sheetProtection algorithmName="SHA-512" hashValue="G3M8cqZ6inaXEdtOpwToCwRYAJFgtkgVNiUbbD6Aef6jCRze/q0DT/yLlCi6N1PhASa4bskdoSY31i4CwPUsDg==" saltValue="orkL9qWNMD8LDsNDrBWKww==" spinCount="100000" sheet="1" objects="1" scenarios="1"/>
  <mergeCells count="2">
    <mergeCell ref="B9:I9"/>
    <mergeCell ref="B25:I25"/>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Fixkostenzuschuss-Rechner</vt:lpstr>
      <vt:lpstr>Anleitung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Stegmayer</dc:creator>
  <cp:lastModifiedBy>Dominik Stegmayer</cp:lastModifiedBy>
  <cp:lastPrinted>2020-05-22T20:54:01Z</cp:lastPrinted>
  <dcterms:created xsi:type="dcterms:W3CDTF">2020-05-19T20:48:01Z</dcterms:created>
  <dcterms:modified xsi:type="dcterms:W3CDTF">2020-05-22T21:22:03Z</dcterms:modified>
</cp:coreProperties>
</file>